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SMU-TU2\OneDrive - Rumah sakit Mata Undaan\Documents\"/>
    </mc:Choice>
  </mc:AlternateContent>
  <bookViews>
    <workbookView xWindow="-105" yWindow="-105" windowWidth="23250" windowHeight="12570" firstSheet="2" activeTab="2"/>
  </bookViews>
  <sheets>
    <sheet name="1. Form" sheetId="10" r:id="rId1"/>
    <sheet name="2. WKT" sheetId="1" r:id="rId2"/>
    <sheet name="3. Job Desc" sheetId="11" r:id="rId3"/>
    <sheet name="4. SBK" sheetId="3" r:id="rId4"/>
    <sheet name="5. STP" sheetId="4" r:id="rId5"/>
    <sheet name="6. Kebutuhan SDM" sheetId="5" r:id="rId6"/>
    <sheet name="7. Rekap SDM" sheetId="6" r:id="rId7"/>
    <sheet name="8. Tekanan dan Prestasi Kerja" sheetId="7" r:id="rId8"/>
  </sheets>
  <definedNames>
    <definedName name="_xlnm._FilterDatabase" localSheetId="4" hidden="1">'5. STP'!$B$4:$I$6</definedName>
    <definedName name="_xlnm.Print_Area" localSheetId="0">'1. Form'!$B$3:$G$46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5" l="1"/>
  <c r="G40" i="3"/>
  <c r="G41" i="3"/>
  <c r="H11" i="7"/>
  <c r="F11" i="7"/>
  <c r="H10" i="7"/>
  <c r="F10" i="7"/>
  <c r="H9" i="7"/>
  <c r="F9" i="7"/>
  <c r="H8" i="7"/>
  <c r="F8" i="7"/>
  <c r="H7" i="7"/>
  <c r="F7" i="7"/>
  <c r="H6" i="7"/>
  <c r="F6" i="7"/>
  <c r="H5" i="7"/>
  <c r="F5" i="7"/>
  <c r="E13" i="6"/>
  <c r="D13" i="6"/>
  <c r="F11" i="6"/>
  <c r="F10" i="6"/>
  <c r="F9" i="6"/>
  <c r="F8" i="6"/>
  <c r="F7" i="6"/>
  <c r="F6" i="6"/>
  <c r="F5" i="6"/>
  <c r="G90" i="5"/>
  <c r="G89" i="5"/>
  <c r="G88" i="5"/>
  <c r="G87" i="5"/>
  <c r="G86" i="5"/>
  <c r="G85" i="5"/>
  <c r="G84" i="5"/>
  <c r="G83" i="5"/>
  <c r="G82" i="5"/>
  <c r="G81" i="5"/>
  <c r="G80" i="5"/>
  <c r="G72" i="5"/>
  <c r="G71" i="5"/>
  <c r="G70" i="5"/>
  <c r="G69" i="5"/>
  <c r="G68" i="5"/>
  <c r="G67" i="5"/>
  <c r="G66" i="5"/>
  <c r="G58" i="5"/>
  <c r="G57" i="5"/>
  <c r="G56" i="5"/>
  <c r="G55" i="5"/>
  <c r="G47" i="5"/>
  <c r="G45" i="5"/>
  <c r="G44" i="5"/>
  <c r="G43" i="5"/>
  <c r="G42" i="5"/>
  <c r="G41" i="5"/>
  <c r="G40" i="5"/>
  <c r="G39" i="5"/>
  <c r="G31" i="5"/>
  <c r="G30" i="5"/>
  <c r="G29" i="5"/>
  <c r="G21" i="5"/>
  <c r="G20" i="5"/>
  <c r="G19" i="5"/>
  <c r="G18" i="5"/>
  <c r="G9" i="5"/>
  <c r="G8" i="5"/>
  <c r="G7" i="5"/>
  <c r="G6" i="5"/>
  <c r="G81" i="4"/>
  <c r="I81" i="4" s="1"/>
  <c r="G80" i="4"/>
  <c r="I80" i="4" s="1"/>
  <c r="G79" i="4"/>
  <c r="I79" i="4" s="1"/>
  <c r="G78" i="4"/>
  <c r="I78" i="4" s="1"/>
  <c r="I83" i="4" s="1"/>
  <c r="G69" i="4"/>
  <c r="I69" i="4" s="1"/>
  <c r="G68" i="4"/>
  <c r="I68" i="4" s="1"/>
  <c r="G67" i="4"/>
  <c r="I67" i="4" s="1"/>
  <c r="G66" i="4"/>
  <c r="I66" i="4" s="1"/>
  <c r="G57" i="4"/>
  <c r="I57" i="4" s="1"/>
  <c r="G56" i="4"/>
  <c r="I56" i="4" s="1"/>
  <c r="G55" i="4"/>
  <c r="I55" i="4" s="1"/>
  <c r="G54" i="4"/>
  <c r="I54" i="4" s="1"/>
  <c r="G45" i="4"/>
  <c r="I45" i="4" s="1"/>
  <c r="G44" i="4"/>
  <c r="I44" i="4" s="1"/>
  <c r="G43" i="4"/>
  <c r="I43" i="4" s="1"/>
  <c r="G42" i="4"/>
  <c r="I42" i="4" s="1"/>
  <c r="G33" i="4"/>
  <c r="I33" i="4" s="1"/>
  <c r="G32" i="4"/>
  <c r="I32" i="4" s="1"/>
  <c r="G31" i="4"/>
  <c r="I31" i="4" s="1"/>
  <c r="G30" i="4"/>
  <c r="I30" i="4" s="1"/>
  <c r="G21" i="4"/>
  <c r="I21" i="4" s="1"/>
  <c r="G20" i="4"/>
  <c r="I20" i="4" s="1"/>
  <c r="G19" i="4"/>
  <c r="I19" i="4" s="1"/>
  <c r="G18" i="4"/>
  <c r="I18" i="4" s="1"/>
  <c r="G9" i="4"/>
  <c r="I9" i="4" s="1"/>
  <c r="G8" i="4"/>
  <c r="I8" i="4" s="1"/>
  <c r="G7" i="4"/>
  <c r="I7" i="4" s="1"/>
  <c r="G6" i="4"/>
  <c r="I6" i="4" s="1"/>
  <c r="G77" i="3"/>
  <c r="G76" i="3"/>
  <c r="G75" i="3"/>
  <c r="G74" i="3"/>
  <c r="G73" i="3"/>
  <c r="G72" i="3"/>
  <c r="G71" i="3"/>
  <c r="G70" i="3"/>
  <c r="G69" i="3"/>
  <c r="G68" i="3"/>
  <c r="G67" i="3"/>
  <c r="G61" i="3"/>
  <c r="G60" i="3"/>
  <c r="G59" i="3"/>
  <c r="G58" i="3"/>
  <c r="G57" i="3"/>
  <c r="G56" i="3"/>
  <c r="G55" i="3"/>
  <c r="G49" i="3"/>
  <c r="G48" i="3"/>
  <c r="G47" i="3"/>
  <c r="G46" i="3"/>
  <c r="G39" i="3"/>
  <c r="G38" i="3"/>
  <c r="G37" i="3"/>
  <c r="G36" i="3"/>
  <c r="G35" i="3"/>
  <c r="G34" i="3"/>
  <c r="G33" i="3"/>
  <c r="G26" i="3"/>
  <c r="G25" i="3"/>
  <c r="G24" i="3"/>
  <c r="G18" i="3"/>
  <c r="G17" i="3"/>
  <c r="G16" i="3"/>
  <c r="G15" i="3"/>
  <c r="G9" i="3"/>
  <c r="G8" i="3"/>
  <c r="G7" i="3"/>
  <c r="G6" i="3"/>
  <c r="E44" i="1"/>
  <c r="G30" i="1"/>
  <c r="G28" i="1"/>
  <c r="G29" i="1" s="1"/>
  <c r="G12" i="1"/>
  <c r="G13" i="1" s="1"/>
  <c r="G6" i="1"/>
  <c r="G14" i="1" s="1"/>
  <c r="E28" i="10"/>
  <c r="G32" i="5" l="1"/>
  <c r="G34" i="5" s="1"/>
  <c r="F13" i="6"/>
  <c r="G48" i="5"/>
  <c r="G50" i="5" s="1"/>
  <c r="G59" i="5"/>
  <c r="G61" i="5" s="1"/>
  <c r="G22" i="5"/>
  <c r="G24" i="5" s="1"/>
  <c r="G10" i="5"/>
  <c r="G12" i="5" s="1"/>
  <c r="G13" i="5" s="1"/>
  <c r="G73" i="5"/>
  <c r="G75" i="5" s="1"/>
  <c r="G91" i="5"/>
  <c r="G93" i="5" s="1"/>
  <c r="I11" i="4"/>
  <c r="I12" i="4" s="1"/>
  <c r="I47" i="4"/>
  <c r="I59" i="4"/>
  <c r="G15" i="1"/>
  <c r="G16" i="1" s="1"/>
  <c r="G17" i="1" s="1"/>
  <c r="G31" i="1"/>
  <c r="G32" i="1" s="1"/>
  <c r="G33" i="1" s="1"/>
  <c r="I23" i="4"/>
  <c r="I71" i="4"/>
  <c r="I35" i="4"/>
  <c r="I36" i="4" l="1"/>
  <c r="I60" i="4"/>
  <c r="I84" i="4"/>
  <c r="I48" i="4"/>
  <c r="I24" i="4"/>
  <c r="I72" i="4"/>
  <c r="I61" i="4"/>
  <c r="I13" i="4"/>
  <c r="I37" i="4"/>
  <c r="I73" i="4"/>
  <c r="I25" i="4"/>
  <c r="I49" i="4"/>
  <c r="I85" i="4"/>
</calcChain>
</file>

<file path=xl/sharedStrings.xml><?xml version="1.0" encoding="utf-8"?>
<sst xmlns="http://schemas.openxmlformats.org/spreadsheetml/2006/main" count="1052" uniqueCount="228">
  <si>
    <t>FORM PERHITUNGAN STANDAR BEBAN KERJA UNIT RS MATA UNDAAN SURABAYA</t>
  </si>
  <si>
    <t xml:space="preserve">Unit/Instalasi/ Sub Bagian: </t>
  </si>
  <si>
    <t>I. Waktu Kerja Tersedia Setiap Fungsi</t>
  </si>
  <si>
    <t>Waktu Kerja Tersedia adalah waktu yang diperlukan setiap kategori SDM dalam melaksanakan tugas/ kegiatan sesuai dengan tupoksi dalam satuan waktu.</t>
  </si>
  <si>
    <t xml:space="preserve">Kategori SDM : </t>
  </si>
  <si>
    <t>No.</t>
  </si>
  <si>
    <t>Komponen</t>
  </si>
  <si>
    <t>Jumlah</t>
  </si>
  <si>
    <t>Satuan</t>
  </si>
  <si>
    <t>Keterangan</t>
  </si>
  <si>
    <t>∑ Hari Kerja</t>
  </si>
  <si>
    <t>hari/minggu</t>
  </si>
  <si>
    <t>Hari Kerja dalam seminggu</t>
  </si>
  <si>
    <t>∑ Cuti Karyawan</t>
  </si>
  <si>
    <t>hari/tahun</t>
  </si>
  <si>
    <t>Disesuaikan dengan PKB</t>
  </si>
  <si>
    <t>Libur Nasional</t>
  </si>
  <si>
    <t>Rata-rata dalam 1 tahun</t>
  </si>
  <si>
    <t>Pelatihan</t>
  </si>
  <si>
    <t>Absen (sakit, dll)</t>
  </si>
  <si>
    <t>Waktu kerja (per minggu)</t>
  </si>
  <si>
    <t>jam/minggu</t>
  </si>
  <si>
    <t>Jam Kerja dalam seminggu</t>
  </si>
  <si>
    <t>Jam Kerja Efektif (JKE)</t>
  </si>
  <si>
    <t>Jam Kerja Efektif dalam seminggu</t>
  </si>
  <si>
    <t xml:space="preserve">II. Kategori SDM di Unit/Instalasi/ Sub Bagian: </t>
  </si>
  <si>
    <t>Kategori SDM</t>
  </si>
  <si>
    <t>Pendidikan/ Kompetensi</t>
  </si>
  <si>
    <t>∑ SDM Saat Ini</t>
  </si>
  <si>
    <t>perawat verifikator lensa</t>
  </si>
  <si>
    <t>S.Kep.,Ns</t>
  </si>
  <si>
    <t>perawat penerimaan pasien</t>
  </si>
  <si>
    <t>perawat recovery room</t>
  </si>
  <si>
    <t>perawat anestesi</t>
  </si>
  <si>
    <t>perawat instrument</t>
  </si>
  <si>
    <t>perawat sirkuler</t>
  </si>
  <si>
    <t>petugas SS</t>
  </si>
  <si>
    <t>SMA Farmasi</t>
  </si>
  <si>
    <t>Total</t>
  </si>
  <si>
    <t>III. Deskripsi Pekerjaan Setiap Kategori SDM</t>
  </si>
  <si>
    <t>Deskripsi Pekerjaan adalah seluruh kegiatan/ tugas yang dilakukan oleh setiap jabatan sesuai dengan tupoksi kerja yang telah ditentukan.</t>
  </si>
  <si>
    <t>Kategori SDM : Perawat verifikator lensa</t>
  </si>
  <si>
    <t>Komponen Pekerjaan</t>
  </si>
  <si>
    <t>Uraian Tugas</t>
  </si>
  <si>
    <t>Rata-rata Norma Waktu/ Tugas (Menit)</t>
  </si>
  <si>
    <r>
      <rPr>
        <b/>
        <sz val="12"/>
        <rFont val="Times New Roman"/>
        <charset val="134"/>
      </rPr>
      <t xml:space="preserve">Capaian Per Tahun </t>
    </r>
    <r>
      <rPr>
        <b/>
        <sz val="12"/>
        <color indexed="10"/>
        <rFont val="Times New Roman"/>
        <charset val="134"/>
      </rPr>
      <t>(Jumlah Kegiatan/Hari X Hari Kerja Efektif/Tahun)</t>
    </r>
  </si>
  <si>
    <t>Tugas Pokok</t>
  </si>
  <si>
    <t xml:space="preserve">verifikasi iol (lensa) </t>
  </si>
  <si>
    <t>menyiapkan iol (lensa)</t>
  </si>
  <si>
    <t>pengisian rekam medis pasien</t>
  </si>
  <si>
    <t>pencatatan pemakaian iol (lensa)</t>
  </si>
  <si>
    <t>Tugas Penunjang</t>
  </si>
  <si>
    <t>morning report</t>
  </si>
  <si>
    <t>Menyiapkan Alat Kerja</t>
  </si>
  <si>
    <t>Membersihkan Alat Kerja</t>
  </si>
  <si>
    <t>Tugas tambahan</t>
  </si>
  <si>
    <t>Kategori SDM : Perawat penerimaan pasien</t>
  </si>
  <si>
    <t xml:space="preserve">dokumentasi serah terima pasien </t>
  </si>
  <si>
    <t>penerimaan dan persiapan pasien operasi</t>
  </si>
  <si>
    <t>KIE pasien</t>
  </si>
  <si>
    <t>pencatatan kunjungan pasien</t>
  </si>
  <si>
    <t>Kategori SDM : Perawat recovery room</t>
  </si>
  <si>
    <t>penerimaan dan observasi pasien paska operasi</t>
  </si>
  <si>
    <t>Kategori SDM : Perawat anestesi</t>
  </si>
  <si>
    <t>dokumentasi serah terima pasien (sign in)</t>
  </si>
  <si>
    <t>melakukan cheklist keselamatan pasien (time out)</t>
  </si>
  <si>
    <t>asistensi dokter anestesi (persiapan intubasi)</t>
  </si>
  <si>
    <t xml:space="preserve">monitoring pasien dengan anestesi sedasi </t>
  </si>
  <si>
    <t>asistensi dokter anestesi (persiapan ekstubasi)</t>
  </si>
  <si>
    <t xml:space="preserve">dokumentasi akhir operasi (sign out) </t>
  </si>
  <si>
    <t>serah terima pasien paska operasi dengan perawat RR</t>
  </si>
  <si>
    <t>Kategori SDM : Perawat instrument</t>
  </si>
  <si>
    <t>Asistensi operasi kecil</t>
  </si>
  <si>
    <t>Asistensi operasi sedang</t>
  </si>
  <si>
    <t>Asistensi operasi besar</t>
  </si>
  <si>
    <t>Asistensi operasi khusus</t>
  </si>
  <si>
    <t>Morning report</t>
  </si>
  <si>
    <t>Kategori SDM : Perawat sirkuler</t>
  </si>
  <si>
    <t>Dokumentasi serah terima pasien (sign in)</t>
  </si>
  <si>
    <t>Menyiapkan pasien di tempat tidur</t>
  </si>
  <si>
    <t>Melakukan cheklist keselamatan pasien (time out)</t>
  </si>
  <si>
    <t>pengisian rekam medis dan monitoring pasien</t>
  </si>
  <si>
    <t>memindahkan pasien dari kamar operasi ke ruang RR</t>
  </si>
  <si>
    <t>Kategori SDM : petugas Sentra Sterilisasi (SS)</t>
  </si>
  <si>
    <t>Packaging Linen</t>
  </si>
  <si>
    <t>Pembuatan 1 gulung kasa sampai siap dipakai</t>
  </si>
  <si>
    <t>Distribusi (ke tiap OT dan unit lain</t>
  </si>
  <si>
    <t>Penerimaan dari unit lain</t>
  </si>
  <si>
    <t>Pengambilan alat bekas pakai dari OT</t>
  </si>
  <si>
    <t>Pencucian (Pembuatan cairan desinfektan, pencatatan alat yg keluar, Pencucian,penataan alat, pengeringan)</t>
  </si>
  <si>
    <t>Packaging Alat</t>
  </si>
  <si>
    <t>Penyeterilan alat (Menulis di buku laporan penyeterilan, menata alat di rak, memasukkan ke mesin sterilisator, mengeluarkan dari mesin, memberi tanda exdate, menata di lemari penympanan) cycle mesin 2 - 3 kali jalan per hari</t>
  </si>
  <si>
    <t>Menyiapkan alat dan bahan linen untuk persipan op sampai menata di selasar OT</t>
  </si>
  <si>
    <t>Menginput data penerimaan di EVO</t>
  </si>
  <si>
    <t>Menginput data distribusi di EVO</t>
  </si>
  <si>
    <t>WAKTU KERJA TERSEDIA SELAMA 1 TAHUN</t>
  </si>
  <si>
    <t>Jam Kerja Regular</t>
  </si>
  <si>
    <t>Kode</t>
  </si>
  <si>
    <t>Rumus</t>
  </si>
  <si>
    <t>A</t>
  </si>
  <si>
    <t>B</t>
  </si>
  <si>
    <t>C</t>
  </si>
  <si>
    <t>D</t>
  </si>
  <si>
    <t>E</t>
  </si>
  <si>
    <t>F</t>
  </si>
  <si>
    <t>Hari Kerja</t>
  </si>
  <si>
    <t>6 hari kerja/minggu</t>
  </si>
  <si>
    <t>Cuti Karyawan</t>
  </si>
  <si>
    <t>12 hari</t>
  </si>
  <si>
    <t>Dalam 1 tahun Kalender</t>
  </si>
  <si>
    <t>17 hari</t>
  </si>
  <si>
    <t>Rata2 dalam 1 tahun</t>
  </si>
  <si>
    <t>40 jam</t>
  </si>
  <si>
    <t>G</t>
  </si>
  <si>
    <t>WK</t>
  </si>
  <si>
    <t>Waktu Kerja (per hari)</t>
  </si>
  <si>
    <t>E7/6</t>
  </si>
  <si>
    <t>jam/hari</t>
  </si>
  <si>
    <t>WKT</t>
  </si>
  <si>
    <t>Waktu Kerja Tersedia (Hari)</t>
  </si>
  <si>
    <t>E1-(E2+E3+E4+E5)</t>
  </si>
  <si>
    <t>Waktu Kerja Tersedia (Jam)</t>
  </si>
  <si>
    <t>E9*E8</t>
  </si>
  <si>
    <t>jam/tahun</t>
  </si>
  <si>
    <t>Waktu Kerja Tersedia (WKT) dalam jam</t>
  </si>
  <si>
    <t>Waktu Kerja Tersedia (WKT) dalam menit</t>
  </si>
  <si>
    <t>menit/tahun</t>
  </si>
  <si>
    <t>Jam Kerja 24 Jam</t>
  </si>
  <si>
    <t>7 hari kerja/minggu</t>
  </si>
  <si>
    <t>II. Kategori SDM di Unit/Instalasi/ Sub Bagian: Rawat Jalan</t>
  </si>
  <si>
    <t>S1 Ns</t>
  </si>
  <si>
    <t>Sentra Sterilisasi (SS)</t>
  </si>
  <si>
    <t>DESKRIPSI PEKERJAAN</t>
  </si>
  <si>
    <t>STANDAR BEBAN KERJA (SBK) BERDASARKAN TUGAS POKOK</t>
  </si>
  <si>
    <t>Nama Fungsi : Perawat verifikator lensa</t>
  </si>
  <si>
    <t>Rata-rata Norma Waktu/ Kegiatan (Menit)</t>
  </si>
  <si>
    <r>
      <rPr>
        <b/>
        <sz val="11"/>
        <color indexed="8"/>
        <rFont val="Times New Roman"/>
        <charset val="134"/>
      </rPr>
      <t xml:space="preserve">WKT (Menit) dalam setahun </t>
    </r>
    <r>
      <rPr>
        <b/>
        <sz val="11"/>
        <color indexed="10"/>
        <rFont val="Times New Roman"/>
        <charset val="134"/>
      </rPr>
      <t>(Disesuaikan Regular/24 jam)</t>
    </r>
    <r>
      <rPr>
        <b/>
        <sz val="11"/>
        <color indexed="8"/>
        <rFont val="Times New Roman"/>
        <charset val="134"/>
      </rPr>
      <t xml:space="preserve"> *Liat WKT</t>
    </r>
  </si>
  <si>
    <t>Standar Beban Kerja</t>
  </si>
  <si>
    <t>6 = (5/3)</t>
  </si>
  <si>
    <t>Opsi Satuan (4) :</t>
  </si>
  <si>
    <t>Menit/kegiatan</t>
  </si>
  <si>
    <t>Menit/hari</t>
  </si>
  <si>
    <t>Menit/minggu</t>
  </si>
  <si>
    <t>Menit/bulan</t>
  </si>
  <si>
    <t>Menit/semester</t>
  </si>
  <si>
    <t>Nama Fungsi : Perawat penerimaan pasien</t>
  </si>
  <si>
    <t>Nama Fungsi : Perawat recovery room</t>
  </si>
  <si>
    <t>Nama Fungsi : Perawat anestesi</t>
  </si>
  <si>
    <t>Nama Fungsi : Perawat instrument</t>
  </si>
  <si>
    <t>asistensi operasi kecil</t>
  </si>
  <si>
    <t>asistensi operasi sedang</t>
  </si>
  <si>
    <t>asistensi operasi besar</t>
  </si>
  <si>
    <t>asistensi operasi khusus</t>
  </si>
  <si>
    <t>Nama Fungsi : Perawat sirkuler</t>
  </si>
  <si>
    <t>Nama Fungsi : Petugas SS</t>
  </si>
  <si>
    <t>STANDAR TUGAS PENUNJANG (STP)</t>
  </si>
  <si>
    <t>Capaian Per Tahun</t>
  </si>
  <si>
    <t>Capaian Kegiatan (menit/tahun)</t>
  </si>
  <si>
    <t>Faktor Tugas Penunjang (%)</t>
  </si>
  <si>
    <t>6 = (3*5)</t>
  </si>
  <si>
    <t>8 = (6/7*100)</t>
  </si>
  <si>
    <t>∑ Faktor Tugas Penunjang (FTP) dalam %</t>
  </si>
  <si>
    <t>Standar Tugas Penunjang (STP)</t>
  </si>
  <si>
    <t>Nama Fungsi : Petugas sentra sterilisasi (SS)</t>
  </si>
  <si>
    <t>PERHITUNGAN KEBUTUHAN SDM</t>
  </si>
  <si>
    <t>Nama Fungsi : perawat verifikator lensa</t>
  </si>
  <si>
    <t>Capaian  Per Tahun</t>
  </si>
  <si>
    <t>Kebutuhan SDM</t>
  </si>
  <si>
    <t>6 = (4/5)</t>
  </si>
  <si>
    <t>Jumlah Kebutuhan Tenaga (JKT)</t>
  </si>
  <si>
    <t>Standar Tugas Penunjang</t>
  </si>
  <si>
    <t>Total Kebutuhan SDM</t>
  </si>
  <si>
    <t>Nama Fungsi : perawat penerimaan pasien</t>
  </si>
  <si>
    <t>Nama Fungsi : perawat recovery room</t>
  </si>
  <si>
    <t>Nama Fungsi : perawat anestesi</t>
  </si>
  <si>
    <t>Nama Fungsi : perawat instrument</t>
  </si>
  <si>
    <t>Nama Fungsi : perawat sirkuler</t>
  </si>
  <si>
    <t>Nama Fungsi : petugas Sentra Sterilisasi</t>
  </si>
  <si>
    <t>REKAPITULASI PERHITUNGAN SDM</t>
  </si>
  <si>
    <t>Nama Fungsi</t>
  </si>
  <si>
    <t>Jumlah SDM saat Ini</t>
  </si>
  <si>
    <t>Kesenjangan SDM</t>
  </si>
  <si>
    <t>Keadaan</t>
  </si>
  <si>
    <t>5 = (4-3)</t>
  </si>
  <si>
    <t>Opsi Keadaan:</t>
  </si>
  <si>
    <t>Kurang</t>
  </si>
  <si>
    <t>Sesuai</t>
  </si>
  <si>
    <t>Lebih</t>
  </si>
  <si>
    <t>PERHITUNGAN TEKANAN BEBAN KERJA DAN PRESTASI KERJA JABATAN</t>
  </si>
  <si>
    <t>Rasio Beban Kerja</t>
  </si>
  <si>
    <t>Tekanan Beban Kerja</t>
  </si>
  <si>
    <t>Efektifitas Kerja Jabatan</t>
  </si>
  <si>
    <t>Prestasi Kerja Jabatan</t>
  </si>
  <si>
    <t>5 = 3/4</t>
  </si>
  <si>
    <t>7 = 4/3</t>
  </si>
  <si>
    <t>sangat tinggi</t>
  </si>
  <si>
    <t>sangat baik</t>
  </si>
  <si>
    <t>tinggi</t>
  </si>
  <si>
    <t>normal</t>
  </si>
  <si>
    <t>baik</t>
  </si>
  <si>
    <t>Tabel Tekanan Beban Kerja</t>
  </si>
  <si>
    <t>&lt;0,5</t>
  </si>
  <si>
    <t>ST</t>
  </si>
  <si>
    <t>Sangat Tinggi</t>
  </si>
  <si>
    <t>0,51-0,80</t>
  </si>
  <si>
    <t>T</t>
  </si>
  <si>
    <t>Tinggi</t>
  </si>
  <si>
    <t>0,81-0,99</t>
  </si>
  <si>
    <t>R</t>
  </si>
  <si>
    <t>Rendah</t>
  </si>
  <si>
    <t>N</t>
  </si>
  <si>
    <t>Normal</t>
  </si>
  <si>
    <t>1,1-1,3</t>
  </si>
  <si>
    <t>L</t>
  </si>
  <si>
    <t>Longgar</t>
  </si>
  <si>
    <t>&gt;1,3</t>
  </si>
  <si>
    <t>SL</t>
  </si>
  <si>
    <t>Sangat Longgar</t>
  </si>
  <si>
    <t>Tabel Prestasi Kerja Jabatan/Unit</t>
  </si>
  <si>
    <t>&gt;1</t>
  </si>
  <si>
    <t>Sangat baik</t>
  </si>
  <si>
    <t>0,9-1</t>
  </si>
  <si>
    <t>Baik</t>
  </si>
  <si>
    <t>0,7-0,89</t>
  </si>
  <si>
    <t>Cukup</t>
  </si>
  <si>
    <t>0,5-0,69</t>
  </si>
  <si>
    <t>Sedang</t>
  </si>
  <si>
    <t>konsultasi Pra Anestesi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</si>
</sst>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_);_(* \(#,##0.0\);_(* &quot;-&quot;_);_(@_)"/>
    <numFmt numFmtId="166" formatCode="_-* #,##0.0_-;\-* #,##0.0_-;_-* &quot;-&quot;?_-;_-@_-"/>
    <numFmt numFmtId="167" formatCode="_(* #,##0.00_);_(* \(#,##0.00\);_(* &quot;-&quot;_);_(@_)"/>
    <numFmt numFmtId="168" formatCode="0.000"/>
  </numFmts>
  <fonts count="18">
    <font>
      <sz val="11"/>
      <color theme="1"/>
      <name val="Calibri"/>
      <charset val="1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1"/>
    </font>
    <font>
      <b/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0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rgb="FFFF0000"/>
      <name val="Times New Roman"/>
      <charset val="134"/>
    </font>
    <font>
      <b/>
      <sz val="12"/>
      <color indexed="10"/>
      <name val="Times New Roman"/>
      <charset val="134"/>
    </font>
    <font>
      <sz val="12"/>
      <color theme="1"/>
      <name val="Times New Roman"/>
      <charset val="134"/>
    </font>
    <font>
      <b/>
      <sz val="11"/>
      <color indexed="10"/>
      <name val="Times New Roman"/>
      <charset val="134"/>
    </font>
    <font>
      <sz val="11"/>
      <color theme="1"/>
      <name val="Calibri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14548173467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4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6" fillId="0" borderId="8" xfId="0" applyFont="1" applyBorder="1" applyAlignment="1">
      <alignment vertical="center"/>
    </xf>
    <xf numFmtId="16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1" xfId="0" applyFont="1" applyFill="1" applyBorder="1"/>
    <xf numFmtId="0" fontId="4" fillId="6" borderId="1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/>
    <xf numFmtId="164" fontId="12" fillId="0" borderId="1" xfId="0" applyNumberFormat="1" applyFont="1" applyBorder="1"/>
    <xf numFmtId="0" fontId="9" fillId="4" borderId="4" xfId="0" applyFont="1" applyFill="1" applyBorder="1" applyAlignment="1">
      <alignment horizontal="center"/>
    </xf>
    <xf numFmtId="0" fontId="3" fillId="3" borderId="1" xfId="0" applyFont="1" applyFill="1" applyBorder="1"/>
    <xf numFmtId="165" fontId="12" fillId="0" borderId="1" xfId="0" applyNumberFormat="1" applyFont="1" applyBorder="1"/>
    <xf numFmtId="166" fontId="12" fillId="0" borderId="1" xfId="0" applyNumberFormat="1" applyFont="1" applyBorder="1"/>
    <xf numFmtId="2" fontId="1" fillId="0" borderId="1" xfId="0" applyNumberFormat="1" applyFont="1" applyBorder="1"/>
    <xf numFmtId="0" fontId="2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0" fillId="5" borderId="1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4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9" fontId="7" fillId="0" borderId="1" xfId="0" applyNumberFormat="1" applyFont="1" applyBorder="1" applyAlignment="1">
      <alignment horizontal="center"/>
    </xf>
    <xf numFmtId="167" fontId="7" fillId="0" borderId="1" xfId="1" applyNumberFormat="1" applyFont="1" applyBorder="1" applyAlignment="1">
      <alignment horizontal="center"/>
    </xf>
    <xf numFmtId="164" fontId="7" fillId="0" borderId="1" xfId="1" applyFont="1" applyBorder="1"/>
    <xf numFmtId="164" fontId="4" fillId="6" borderId="1" xfId="1" applyFont="1" applyFill="1" applyBorder="1"/>
    <xf numFmtId="0" fontId="14" fillId="4" borderId="2" xfId="0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4" fontId="4" fillId="4" borderId="1" xfId="0" applyNumberFormat="1" applyFont="1" applyFill="1" applyBorder="1"/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4" fontId="15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8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1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5" fillId="4" borderId="8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6" borderId="2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579438</xdr:colOff>
      <xdr:row>1</xdr:row>
      <xdr:rowOff>166689</xdr:rowOff>
    </xdr:from>
    <xdr:to>
      <xdr:col>2</xdr:col>
      <xdr:colOff>329407</xdr:colOff>
      <xdr:row>4</xdr:row>
      <xdr:rowOff>189927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366395"/>
          <a:ext cx="78803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35"/>
  <sheetViews>
    <sheetView showGridLines="0" topLeftCell="A66" zoomScale="80" zoomScaleNormal="80" workbookViewId="0">
      <selection activeCell="D80" sqref="D80"/>
    </sheetView>
  </sheetViews>
  <sheetFormatPr defaultColWidth="9.140625" defaultRowHeight="15.75"/>
  <cols>
    <col min="1" max="1" width="9.140625" style="84"/>
    <col min="2" max="2" width="6.42578125" style="84" customWidth="1"/>
    <col min="3" max="3" width="29.5703125" style="84" customWidth="1"/>
    <col min="4" max="4" width="26.7109375" style="84" customWidth="1"/>
    <col min="5" max="5" width="26.85546875" style="84" customWidth="1"/>
    <col min="6" max="6" width="33.28515625" style="84" customWidth="1"/>
    <col min="7" max="7" width="27.140625" style="84" customWidth="1"/>
    <col min="8" max="16384" width="9.140625" style="84"/>
  </cols>
  <sheetData>
    <row r="3" spans="2:7" ht="27" customHeight="1">
      <c r="C3" s="125" t="s">
        <v>0</v>
      </c>
      <c r="D3" s="125"/>
      <c r="E3" s="125"/>
      <c r="F3" s="125"/>
      <c r="G3" s="83"/>
    </row>
    <row r="4" spans="2:7" ht="27" customHeight="1">
      <c r="B4" s="92"/>
      <c r="C4" s="125"/>
      <c r="D4" s="125"/>
      <c r="E4" s="125"/>
      <c r="F4" s="125"/>
      <c r="G4" s="92"/>
    </row>
    <row r="5" spans="2:7" ht="27" customHeight="1">
      <c r="B5" s="92"/>
      <c r="C5" s="92"/>
      <c r="D5" s="92"/>
      <c r="E5" s="92"/>
      <c r="F5" s="92"/>
      <c r="G5" s="92"/>
    </row>
    <row r="6" spans="2:7" ht="27" customHeight="1">
      <c r="B6" s="83" t="s">
        <v>1</v>
      </c>
      <c r="C6" s="83"/>
      <c r="D6" s="83"/>
    </row>
    <row r="7" spans="2:7" ht="27" customHeight="1">
      <c r="B7" s="83" t="s">
        <v>2</v>
      </c>
    </row>
    <row r="8" spans="2:7" ht="27" customHeight="1">
      <c r="B8" s="93" t="s">
        <v>3</v>
      </c>
    </row>
    <row r="9" spans="2:7" ht="27" customHeight="1">
      <c r="B9" s="94" t="s">
        <v>4</v>
      </c>
      <c r="C9" s="95"/>
      <c r="D9" s="95"/>
      <c r="E9" s="95"/>
      <c r="F9" s="96"/>
    </row>
    <row r="10" spans="2:7" ht="27" customHeight="1">
      <c r="B10" s="97" t="s">
        <v>5</v>
      </c>
      <c r="C10" s="97" t="s">
        <v>6</v>
      </c>
      <c r="D10" s="97" t="s">
        <v>7</v>
      </c>
      <c r="E10" s="97" t="s">
        <v>8</v>
      </c>
      <c r="F10" s="97" t="s">
        <v>9</v>
      </c>
    </row>
    <row r="11" spans="2:7" ht="27" customHeight="1">
      <c r="B11" s="86">
        <v>1</v>
      </c>
      <c r="C11" s="87" t="s">
        <v>10</v>
      </c>
      <c r="D11" s="87">
        <v>312</v>
      </c>
      <c r="E11" s="86" t="s">
        <v>11</v>
      </c>
      <c r="F11" s="87" t="s">
        <v>12</v>
      </c>
    </row>
    <row r="12" spans="2:7" ht="27" customHeight="1">
      <c r="B12" s="86">
        <v>2</v>
      </c>
      <c r="C12" s="87" t="s">
        <v>13</v>
      </c>
      <c r="D12" s="87">
        <v>12</v>
      </c>
      <c r="E12" s="86" t="s">
        <v>14</v>
      </c>
      <c r="F12" s="87" t="s">
        <v>15</v>
      </c>
    </row>
    <row r="13" spans="2:7" ht="27" customHeight="1">
      <c r="B13" s="86">
        <v>3</v>
      </c>
      <c r="C13" s="87" t="s">
        <v>16</v>
      </c>
      <c r="D13" s="87">
        <v>17</v>
      </c>
      <c r="E13" s="86" t="s">
        <v>14</v>
      </c>
      <c r="F13" s="87" t="s">
        <v>17</v>
      </c>
    </row>
    <row r="14" spans="2:7" ht="27" customHeight="1">
      <c r="B14" s="86">
        <v>4</v>
      </c>
      <c r="C14" s="87" t="s">
        <v>18</v>
      </c>
      <c r="D14" s="87">
        <v>5</v>
      </c>
      <c r="E14" s="86" t="s">
        <v>14</v>
      </c>
      <c r="F14" s="87" t="s">
        <v>17</v>
      </c>
    </row>
    <row r="15" spans="2:7" ht="27" customHeight="1">
      <c r="B15" s="86">
        <v>5</v>
      </c>
      <c r="C15" s="87" t="s">
        <v>19</v>
      </c>
      <c r="D15" s="87">
        <v>3</v>
      </c>
      <c r="E15" s="86" t="s">
        <v>14</v>
      </c>
      <c r="F15" s="87" t="s">
        <v>17</v>
      </c>
    </row>
    <row r="16" spans="2:7" ht="27" customHeight="1">
      <c r="B16" s="86">
        <v>6</v>
      </c>
      <c r="C16" s="87" t="s">
        <v>20</v>
      </c>
      <c r="D16" s="87">
        <v>40</v>
      </c>
      <c r="E16" s="86" t="s">
        <v>21</v>
      </c>
      <c r="F16" s="87" t="s">
        <v>22</v>
      </c>
    </row>
    <row r="17" spans="2:7" ht="27" customHeight="1">
      <c r="B17" s="86">
        <v>7</v>
      </c>
      <c r="C17" s="87" t="s">
        <v>23</v>
      </c>
      <c r="D17" s="87">
        <v>38</v>
      </c>
      <c r="E17" s="86" t="s">
        <v>21</v>
      </c>
      <c r="F17" s="87" t="s">
        <v>24</v>
      </c>
    </row>
    <row r="18" spans="2:7" ht="27" customHeight="1"/>
    <row r="19" spans="2:7" ht="27" customHeight="1">
      <c r="B19" s="83" t="s">
        <v>25</v>
      </c>
      <c r="C19" s="83"/>
      <c r="D19" s="83"/>
    </row>
    <row r="20" spans="2:7" ht="27" customHeight="1">
      <c r="B20" s="85" t="s">
        <v>5</v>
      </c>
      <c r="C20" s="85" t="s">
        <v>26</v>
      </c>
      <c r="D20" s="85" t="s">
        <v>27</v>
      </c>
      <c r="E20" s="85" t="s">
        <v>28</v>
      </c>
    </row>
    <row r="21" spans="2:7" ht="27" customHeight="1">
      <c r="B21" s="87">
        <v>1</v>
      </c>
      <c r="C21" s="10" t="s">
        <v>29</v>
      </c>
      <c r="D21" s="87" t="s">
        <v>30</v>
      </c>
      <c r="E21" s="87">
        <v>1</v>
      </c>
    </row>
    <row r="22" spans="2:7" ht="27" customHeight="1">
      <c r="B22" s="87">
        <v>2</v>
      </c>
      <c r="C22" s="10" t="s">
        <v>31</v>
      </c>
      <c r="D22" s="87" t="s">
        <v>30</v>
      </c>
      <c r="E22" s="87">
        <v>3</v>
      </c>
    </row>
    <row r="23" spans="2:7" ht="27" customHeight="1">
      <c r="B23" s="87">
        <v>3</v>
      </c>
      <c r="C23" s="10" t="s">
        <v>32</v>
      </c>
      <c r="D23" s="87" t="s">
        <v>30</v>
      </c>
      <c r="E23" s="87">
        <v>1</v>
      </c>
    </row>
    <row r="24" spans="2:7" ht="27" customHeight="1">
      <c r="B24" s="87">
        <v>4</v>
      </c>
      <c r="C24" s="11" t="s">
        <v>33</v>
      </c>
      <c r="D24" s="87" t="s">
        <v>30</v>
      </c>
      <c r="E24" s="87">
        <v>2</v>
      </c>
    </row>
    <row r="25" spans="2:7" ht="27" customHeight="1">
      <c r="B25" s="87">
        <v>5</v>
      </c>
      <c r="C25" s="10" t="s">
        <v>34</v>
      </c>
      <c r="D25" s="87" t="s">
        <v>30</v>
      </c>
      <c r="E25" s="87">
        <v>8</v>
      </c>
    </row>
    <row r="26" spans="2:7" ht="27" customHeight="1">
      <c r="B26" s="87">
        <v>6</v>
      </c>
      <c r="C26" s="10" t="s">
        <v>35</v>
      </c>
      <c r="D26" s="87" t="s">
        <v>30</v>
      </c>
      <c r="E26" s="87">
        <v>8</v>
      </c>
    </row>
    <row r="27" spans="2:7" ht="27" customHeight="1">
      <c r="B27" s="87">
        <v>9</v>
      </c>
      <c r="C27" s="10" t="s">
        <v>36</v>
      </c>
      <c r="D27" s="84" t="s">
        <v>37</v>
      </c>
      <c r="E27" s="87">
        <v>4</v>
      </c>
    </row>
    <row r="28" spans="2:7" ht="27" customHeight="1">
      <c r="B28" s="87"/>
      <c r="C28" s="10"/>
      <c r="D28" s="90" t="s">
        <v>38</v>
      </c>
      <c r="E28" s="87">
        <f>SUM(E21:E27)</f>
        <v>27</v>
      </c>
    </row>
    <row r="29" spans="2:7" ht="27" customHeight="1"/>
    <row r="30" spans="2:7" ht="27" customHeight="1">
      <c r="B30" s="98" t="s">
        <v>39</v>
      </c>
      <c r="C30" s="98"/>
      <c r="D30" s="98"/>
      <c r="E30" s="98"/>
      <c r="F30" s="98"/>
      <c r="G30" s="98"/>
    </row>
    <row r="31" spans="2:7" ht="27" customHeight="1">
      <c r="B31" s="93" t="s">
        <v>40</v>
      </c>
      <c r="C31" s="98"/>
      <c r="D31" s="98"/>
      <c r="E31" s="98"/>
      <c r="F31" s="98"/>
      <c r="G31" s="98"/>
    </row>
    <row r="32" spans="2:7" ht="20.100000000000001" customHeight="1">
      <c r="B32" s="99" t="s">
        <v>41</v>
      </c>
      <c r="C32" s="100"/>
      <c r="D32" s="100"/>
      <c r="E32" s="100"/>
      <c r="F32" s="100"/>
      <c r="G32" s="101"/>
    </row>
    <row r="33" spans="2:7" ht="49.5" customHeight="1">
      <c r="B33" s="102" t="s">
        <v>5</v>
      </c>
      <c r="C33" s="102" t="s">
        <v>42</v>
      </c>
      <c r="D33" s="115" t="s">
        <v>43</v>
      </c>
      <c r="E33" s="116"/>
      <c r="F33" s="102" t="s">
        <v>44</v>
      </c>
      <c r="G33" s="102" t="s">
        <v>45</v>
      </c>
    </row>
    <row r="34" spans="2:7" ht="20.100000000000001" customHeight="1">
      <c r="B34" s="103">
        <v>1</v>
      </c>
      <c r="C34" s="104" t="s">
        <v>46</v>
      </c>
      <c r="D34" s="105" t="s">
        <v>47</v>
      </c>
      <c r="E34" s="106"/>
      <c r="F34" s="107">
        <v>5</v>
      </c>
      <c r="G34" s="108">
        <v>12672</v>
      </c>
    </row>
    <row r="35" spans="2:7" ht="20.100000000000001" customHeight="1">
      <c r="B35" s="103"/>
      <c r="C35" s="104"/>
      <c r="D35" s="117" t="s">
        <v>48</v>
      </c>
      <c r="E35" s="118"/>
      <c r="F35" s="107">
        <v>5</v>
      </c>
      <c r="G35" s="108">
        <v>12672</v>
      </c>
    </row>
    <row r="36" spans="2:7" ht="20.100000000000001" customHeight="1">
      <c r="B36" s="103"/>
      <c r="C36" s="104"/>
      <c r="D36" s="109" t="s">
        <v>49</v>
      </c>
      <c r="E36" s="106"/>
      <c r="F36" s="107">
        <v>5</v>
      </c>
      <c r="G36" s="108">
        <v>12672</v>
      </c>
    </row>
    <row r="37" spans="2:7" ht="20.100000000000001" customHeight="1">
      <c r="B37" s="103"/>
      <c r="C37" s="104"/>
      <c r="D37" s="104" t="s">
        <v>50</v>
      </c>
      <c r="E37" s="106"/>
      <c r="F37" s="107">
        <v>3</v>
      </c>
      <c r="G37" s="108">
        <v>12672</v>
      </c>
    </row>
    <row r="38" spans="2:7" ht="20.100000000000001" customHeight="1">
      <c r="B38" s="103"/>
      <c r="C38" s="104"/>
      <c r="D38" s="104"/>
      <c r="E38" s="106"/>
      <c r="F38" s="107"/>
      <c r="G38" s="108"/>
    </row>
    <row r="39" spans="2:7" ht="20.100000000000001" customHeight="1">
      <c r="B39" s="103">
        <v>2</v>
      </c>
      <c r="C39" s="104" t="s">
        <v>51</v>
      </c>
      <c r="D39" s="104" t="s">
        <v>52</v>
      </c>
      <c r="E39" s="106"/>
      <c r="F39" s="107">
        <v>20</v>
      </c>
      <c r="G39" s="108">
        <v>312</v>
      </c>
    </row>
    <row r="40" spans="2:7" ht="20.100000000000001" customHeight="1">
      <c r="B40" s="103"/>
      <c r="C40" s="104"/>
      <c r="D40" s="104" t="s">
        <v>53</v>
      </c>
      <c r="E40" s="106"/>
      <c r="F40" s="107">
        <v>10</v>
      </c>
      <c r="G40" s="108">
        <v>624</v>
      </c>
    </row>
    <row r="41" spans="2:7" ht="20.100000000000001" customHeight="1">
      <c r="B41" s="103"/>
      <c r="C41" s="104"/>
      <c r="D41" s="104" t="s">
        <v>54</v>
      </c>
      <c r="E41" s="106"/>
      <c r="F41" s="107">
        <v>10</v>
      </c>
      <c r="G41" s="108">
        <v>624</v>
      </c>
    </row>
    <row r="42" spans="2:7" ht="20.100000000000001" customHeight="1">
      <c r="B42" s="103"/>
      <c r="C42" s="104"/>
      <c r="D42" s="119" t="s">
        <v>55</v>
      </c>
      <c r="E42" s="120"/>
      <c r="F42" s="110">
        <v>30</v>
      </c>
      <c r="G42" s="108">
        <v>312</v>
      </c>
    </row>
    <row r="43" spans="2:7" ht="20.100000000000001" customHeight="1">
      <c r="B43" s="103"/>
      <c r="C43" s="104"/>
      <c r="D43" s="109"/>
      <c r="E43" s="111"/>
      <c r="F43" s="112"/>
      <c r="G43" s="103"/>
    </row>
    <row r="44" spans="2:7" ht="27" customHeight="1">
      <c r="B44" s="1"/>
      <c r="C44" s="1"/>
      <c r="D44" s="1"/>
      <c r="E44" s="1"/>
      <c r="F44" s="1"/>
      <c r="G44" s="1"/>
    </row>
    <row r="45" spans="2:7" ht="27" customHeight="1">
      <c r="B45" s="56" t="s">
        <v>56</v>
      </c>
      <c r="C45" s="57"/>
      <c r="D45" s="57"/>
      <c r="E45" s="57"/>
      <c r="F45" s="57"/>
      <c r="G45" s="58"/>
    </row>
    <row r="46" spans="2:7" ht="62.25" customHeight="1">
      <c r="B46" s="59" t="s">
        <v>5</v>
      </c>
      <c r="C46" s="59" t="s">
        <v>42</v>
      </c>
      <c r="D46" s="121" t="s">
        <v>43</v>
      </c>
      <c r="E46" s="122"/>
      <c r="F46" s="60" t="s">
        <v>44</v>
      </c>
      <c r="G46" s="60" t="s">
        <v>45</v>
      </c>
    </row>
    <row r="47" spans="2:7" ht="20.100000000000001" customHeight="1">
      <c r="B47" s="61">
        <v>1</v>
      </c>
      <c r="C47" s="28" t="s">
        <v>46</v>
      </c>
      <c r="D47" s="28" t="s">
        <v>57</v>
      </c>
      <c r="E47" s="62"/>
      <c r="F47" s="63">
        <v>5</v>
      </c>
      <c r="G47" s="31">
        <v>21216</v>
      </c>
    </row>
    <row r="48" spans="2:7" ht="20.100000000000001" customHeight="1">
      <c r="B48" s="61"/>
      <c r="C48" s="28"/>
      <c r="D48" s="28" t="s">
        <v>58</v>
      </c>
      <c r="E48" s="62"/>
      <c r="F48" s="63">
        <v>5</v>
      </c>
      <c r="G48" s="31">
        <v>21216</v>
      </c>
    </row>
    <row r="49" spans="2:7" ht="20.100000000000001" customHeight="1">
      <c r="B49" s="61"/>
      <c r="C49" s="28"/>
      <c r="D49" s="28" t="s">
        <v>59</v>
      </c>
      <c r="E49" s="62"/>
      <c r="F49" s="63">
        <v>5</v>
      </c>
      <c r="G49" s="31">
        <v>21216</v>
      </c>
    </row>
    <row r="50" spans="2:7" ht="20.100000000000001" customHeight="1">
      <c r="B50" s="61"/>
      <c r="C50" s="28"/>
      <c r="D50" s="28" t="s">
        <v>60</v>
      </c>
      <c r="E50" s="62"/>
      <c r="F50" s="63">
        <v>3</v>
      </c>
      <c r="G50" s="31">
        <v>21216</v>
      </c>
    </row>
    <row r="51" spans="2:7" ht="20.100000000000001" customHeight="1">
      <c r="B51" s="61"/>
      <c r="C51" s="28"/>
      <c r="D51" s="28"/>
      <c r="E51" s="62"/>
      <c r="F51" s="63"/>
      <c r="G51" s="31"/>
    </row>
    <row r="52" spans="2:7" ht="20.100000000000001" customHeight="1">
      <c r="B52" s="61">
        <v>2</v>
      </c>
      <c r="C52" s="28" t="s">
        <v>51</v>
      </c>
      <c r="D52" s="28" t="s">
        <v>52</v>
      </c>
      <c r="E52" s="62"/>
      <c r="F52" s="63">
        <v>20</v>
      </c>
      <c r="G52" s="31">
        <v>312</v>
      </c>
    </row>
    <row r="53" spans="2:7" ht="20.100000000000001" customHeight="1">
      <c r="B53" s="61"/>
      <c r="C53" s="28"/>
      <c r="D53" s="28" t="s">
        <v>53</v>
      </c>
      <c r="E53" s="62"/>
      <c r="F53" s="63">
        <v>10</v>
      </c>
      <c r="G53" s="31">
        <v>624</v>
      </c>
    </row>
    <row r="54" spans="2:7" ht="20.100000000000001" customHeight="1">
      <c r="B54" s="61"/>
      <c r="C54" s="28"/>
      <c r="D54" s="28" t="s">
        <v>54</v>
      </c>
      <c r="E54" s="62"/>
      <c r="F54" s="63">
        <v>10</v>
      </c>
      <c r="G54" s="31">
        <v>624</v>
      </c>
    </row>
    <row r="55" spans="2:7" ht="20.100000000000001" customHeight="1">
      <c r="B55" s="61"/>
      <c r="C55" s="28"/>
      <c r="D55" s="123" t="s">
        <v>55</v>
      </c>
      <c r="E55" s="124"/>
      <c r="F55" s="64">
        <v>30</v>
      </c>
      <c r="G55" s="31">
        <v>312</v>
      </c>
    </row>
    <row r="56" spans="2:7" ht="20.100000000000001" customHeight="1">
      <c r="B56" s="61"/>
      <c r="C56" s="28"/>
      <c r="D56" s="123"/>
      <c r="E56" s="124"/>
      <c r="F56" s="64"/>
      <c r="G56" s="67"/>
    </row>
    <row r="57" spans="2:7">
      <c r="B57" s="1"/>
      <c r="C57" s="1"/>
      <c r="D57" s="1"/>
      <c r="E57" s="1"/>
      <c r="F57" s="1"/>
      <c r="G57" s="1"/>
    </row>
    <row r="58" spans="2:7">
      <c r="B58" s="56" t="s">
        <v>61</v>
      </c>
      <c r="C58" s="57"/>
      <c r="D58" s="57"/>
      <c r="E58" s="57"/>
      <c r="F58" s="57"/>
      <c r="G58" s="58"/>
    </row>
    <row r="59" spans="2:7" ht="47.25">
      <c r="B59" s="59" t="s">
        <v>5</v>
      </c>
      <c r="C59" s="59" t="s">
        <v>42</v>
      </c>
      <c r="D59" s="121" t="s">
        <v>43</v>
      </c>
      <c r="E59" s="122"/>
      <c r="F59" s="60" t="s">
        <v>44</v>
      </c>
      <c r="G59" s="60" t="s">
        <v>45</v>
      </c>
    </row>
    <row r="60" spans="2:7" ht="20.100000000000001" customHeight="1">
      <c r="B60" s="61">
        <v>1</v>
      </c>
      <c r="C60" s="28" t="s">
        <v>46</v>
      </c>
      <c r="D60" s="28" t="s">
        <v>57</v>
      </c>
      <c r="E60" s="62"/>
      <c r="F60" s="63">
        <v>5</v>
      </c>
      <c r="G60" s="31">
        <v>21216</v>
      </c>
    </row>
    <row r="61" spans="2:7" ht="20.100000000000001" customHeight="1">
      <c r="B61" s="61"/>
      <c r="C61" s="28"/>
      <c r="D61" s="28" t="s">
        <v>62</v>
      </c>
      <c r="E61" s="62"/>
      <c r="F61" s="63">
        <v>5</v>
      </c>
      <c r="G61" s="31">
        <v>21216</v>
      </c>
    </row>
    <row r="62" spans="2:7" ht="20.100000000000001" customHeight="1">
      <c r="B62" s="61"/>
      <c r="C62" s="28"/>
      <c r="D62" s="28" t="s">
        <v>60</v>
      </c>
      <c r="E62" s="62"/>
      <c r="F62" s="63">
        <v>3</v>
      </c>
      <c r="G62" s="31">
        <v>21216</v>
      </c>
    </row>
    <row r="63" spans="2:7" ht="20.100000000000001" customHeight="1">
      <c r="B63" s="61"/>
      <c r="C63" s="28"/>
      <c r="D63" s="28"/>
      <c r="E63" s="62"/>
      <c r="F63" s="63"/>
      <c r="G63" s="31"/>
    </row>
    <row r="64" spans="2:7" ht="20.100000000000001" customHeight="1">
      <c r="B64" s="61">
        <v>2</v>
      </c>
      <c r="C64" s="28" t="s">
        <v>51</v>
      </c>
      <c r="D64" s="28" t="s">
        <v>52</v>
      </c>
      <c r="E64" s="62"/>
      <c r="F64" s="63">
        <v>20</v>
      </c>
      <c r="G64" s="31">
        <v>312</v>
      </c>
    </row>
    <row r="65" spans="2:7" ht="20.100000000000001" customHeight="1">
      <c r="B65" s="61"/>
      <c r="C65" s="28"/>
      <c r="D65" s="28" t="s">
        <v>53</v>
      </c>
      <c r="E65" s="62"/>
      <c r="F65" s="63">
        <v>10</v>
      </c>
      <c r="G65" s="31">
        <v>624</v>
      </c>
    </row>
    <row r="66" spans="2:7" ht="20.100000000000001" customHeight="1">
      <c r="B66" s="61"/>
      <c r="C66" s="28"/>
      <c r="D66" s="28" t="s">
        <v>54</v>
      </c>
      <c r="E66" s="62"/>
      <c r="F66" s="63">
        <v>10</v>
      </c>
      <c r="G66" s="31">
        <v>624</v>
      </c>
    </row>
    <row r="67" spans="2:7" ht="20.100000000000001" customHeight="1">
      <c r="B67" s="61"/>
      <c r="C67" s="28"/>
      <c r="D67" s="123" t="s">
        <v>55</v>
      </c>
      <c r="E67" s="124"/>
      <c r="F67" s="64">
        <v>30</v>
      </c>
      <c r="G67" s="31">
        <v>312</v>
      </c>
    </row>
    <row r="68" spans="2:7" ht="20.100000000000001" customHeight="1">
      <c r="B68" s="61"/>
      <c r="C68" s="28"/>
      <c r="D68" s="123"/>
      <c r="E68" s="124"/>
      <c r="F68" s="64"/>
      <c r="G68" s="67"/>
    </row>
    <row r="69" spans="2:7">
      <c r="B69" s="1"/>
      <c r="C69" s="1"/>
      <c r="D69" s="1"/>
      <c r="E69" s="1"/>
      <c r="F69" s="1"/>
      <c r="G69" s="1"/>
    </row>
    <row r="70" spans="2:7">
      <c r="B70" s="56" t="s">
        <v>63</v>
      </c>
      <c r="C70" s="57"/>
      <c r="D70" s="57"/>
      <c r="E70" s="57"/>
      <c r="F70" s="57"/>
      <c r="G70" s="58"/>
    </row>
    <row r="71" spans="2:7" ht="47.25">
      <c r="B71" s="59" t="s">
        <v>5</v>
      </c>
      <c r="C71" s="59" t="s">
        <v>42</v>
      </c>
      <c r="D71" s="121" t="s">
        <v>43</v>
      </c>
      <c r="E71" s="122"/>
      <c r="F71" s="60" t="s">
        <v>44</v>
      </c>
      <c r="G71" s="60" t="s">
        <v>45</v>
      </c>
    </row>
    <row r="72" spans="2:7" ht="20.100000000000001" customHeight="1">
      <c r="B72" s="61">
        <v>1</v>
      </c>
      <c r="C72" s="28" t="s">
        <v>46</v>
      </c>
      <c r="D72" s="28" t="s">
        <v>64</v>
      </c>
      <c r="E72" s="62"/>
      <c r="F72" s="63">
        <v>5</v>
      </c>
      <c r="G72" s="31">
        <v>1560</v>
      </c>
    </row>
    <row r="73" spans="2:7" ht="20.100000000000001" customHeight="1">
      <c r="B73" s="61"/>
      <c r="C73" s="28"/>
      <c r="D73" s="28" t="s">
        <v>65</v>
      </c>
      <c r="E73" s="62"/>
      <c r="F73" s="63">
        <v>5</v>
      </c>
      <c r="G73" s="31">
        <v>1560</v>
      </c>
    </row>
    <row r="74" spans="2:7" ht="20.100000000000001" customHeight="1">
      <c r="B74" s="61"/>
      <c r="C74" s="28"/>
      <c r="D74" s="28" t="s">
        <v>66</v>
      </c>
      <c r="E74" s="62"/>
      <c r="F74" s="63">
        <v>10</v>
      </c>
      <c r="G74" s="31">
        <v>1560</v>
      </c>
    </row>
    <row r="75" spans="2:7" ht="20.100000000000001" customHeight="1">
      <c r="B75" s="61"/>
      <c r="C75" s="28"/>
      <c r="D75" s="28" t="s">
        <v>67</v>
      </c>
      <c r="E75" s="62"/>
      <c r="F75" s="63">
        <v>60</v>
      </c>
      <c r="G75" s="31">
        <v>1560</v>
      </c>
    </row>
    <row r="76" spans="2:7" ht="20.100000000000001" customHeight="1">
      <c r="B76" s="61"/>
      <c r="C76" s="28"/>
      <c r="D76" s="28" t="s">
        <v>68</v>
      </c>
      <c r="E76" s="62"/>
      <c r="F76" s="63">
        <v>10</v>
      </c>
      <c r="G76" s="31">
        <v>1560</v>
      </c>
    </row>
    <row r="77" spans="2:7" ht="20.100000000000001" customHeight="1">
      <c r="B77" s="61"/>
      <c r="C77" s="28"/>
      <c r="D77" s="28" t="s">
        <v>69</v>
      </c>
      <c r="E77" s="62"/>
      <c r="F77" s="63">
        <v>5</v>
      </c>
      <c r="G77" s="31">
        <v>1560</v>
      </c>
    </row>
    <row r="78" spans="2:7" ht="20.100000000000001" customHeight="1">
      <c r="B78" s="61"/>
      <c r="C78" s="28"/>
      <c r="D78" s="28" t="s">
        <v>70</v>
      </c>
      <c r="E78" s="62"/>
      <c r="F78" s="63">
        <v>5</v>
      </c>
      <c r="G78" s="31">
        <v>1560</v>
      </c>
    </row>
    <row r="79" spans="2:7" ht="20.100000000000001" customHeight="1">
      <c r="B79" s="61"/>
      <c r="C79" s="28"/>
      <c r="D79" s="28" t="s">
        <v>60</v>
      </c>
      <c r="E79" s="62"/>
      <c r="F79" s="63">
        <v>3</v>
      </c>
      <c r="G79" s="31">
        <v>1560</v>
      </c>
    </row>
    <row r="80" spans="2:7" ht="20.100000000000001" customHeight="1">
      <c r="B80" s="61"/>
      <c r="C80" s="28"/>
      <c r="D80" s="28" t="s">
        <v>227</v>
      </c>
      <c r="E80" s="62"/>
      <c r="F80" s="63">
        <v>180</v>
      </c>
      <c r="G80" s="31">
        <v>1560</v>
      </c>
    </row>
    <row r="81" spans="2:7" ht="20.100000000000001" customHeight="1">
      <c r="B81" s="61"/>
      <c r="C81" s="28"/>
      <c r="D81" s="28"/>
      <c r="E81" s="62"/>
      <c r="F81" s="63"/>
      <c r="G81" s="31"/>
    </row>
    <row r="82" spans="2:7" ht="20.100000000000001" customHeight="1">
      <c r="B82" s="61">
        <v>2</v>
      </c>
      <c r="C82" s="28" t="s">
        <v>51</v>
      </c>
      <c r="D82" s="28" t="s">
        <v>52</v>
      </c>
      <c r="E82" s="62"/>
      <c r="F82" s="63">
        <v>20</v>
      </c>
      <c r="G82" s="31">
        <v>312</v>
      </c>
    </row>
    <row r="83" spans="2:7" ht="20.100000000000001" customHeight="1">
      <c r="B83" s="61"/>
      <c r="C83" s="28"/>
      <c r="D83" s="28" t="s">
        <v>53</v>
      </c>
      <c r="E83" s="62"/>
      <c r="F83" s="63">
        <v>30</v>
      </c>
      <c r="G83" s="31">
        <v>312</v>
      </c>
    </row>
    <row r="84" spans="2:7" ht="20.100000000000001" customHeight="1">
      <c r="B84" s="61"/>
      <c r="C84" s="28"/>
      <c r="D84" s="28" t="s">
        <v>54</v>
      </c>
      <c r="E84" s="62"/>
      <c r="F84" s="63">
        <v>30</v>
      </c>
      <c r="G84" s="31">
        <v>312</v>
      </c>
    </row>
    <row r="85" spans="2:7" ht="20.100000000000001" customHeight="1">
      <c r="B85" s="61"/>
      <c r="C85" s="28"/>
      <c r="D85" s="123" t="s">
        <v>55</v>
      </c>
      <c r="E85" s="124"/>
      <c r="F85" s="64">
        <v>30</v>
      </c>
      <c r="G85" s="31">
        <v>312</v>
      </c>
    </row>
    <row r="86" spans="2:7" ht="20.100000000000001" customHeight="1">
      <c r="B86" s="61"/>
      <c r="C86" s="28"/>
      <c r="D86" s="123"/>
      <c r="E86" s="124"/>
      <c r="F86" s="64"/>
      <c r="G86" s="67"/>
    </row>
    <row r="87" spans="2:7">
      <c r="B87" s="1"/>
      <c r="C87" s="1"/>
      <c r="D87" s="1"/>
      <c r="E87" s="1"/>
      <c r="F87" s="1"/>
      <c r="G87" s="1"/>
    </row>
    <row r="88" spans="2:7">
      <c r="B88" s="56" t="s">
        <v>71</v>
      </c>
      <c r="C88" s="57"/>
      <c r="D88" s="57"/>
      <c r="E88" s="57"/>
      <c r="F88" s="57"/>
      <c r="G88" s="58"/>
    </row>
    <row r="89" spans="2:7" ht="47.25">
      <c r="B89" s="59" t="s">
        <v>5</v>
      </c>
      <c r="C89" s="59" t="s">
        <v>42</v>
      </c>
      <c r="D89" s="121" t="s">
        <v>43</v>
      </c>
      <c r="E89" s="122"/>
      <c r="F89" s="60" t="s">
        <v>44</v>
      </c>
      <c r="G89" s="60" t="s">
        <v>45</v>
      </c>
    </row>
    <row r="90" spans="2:7" ht="20.100000000000001" customHeight="1">
      <c r="B90" s="61">
        <v>1</v>
      </c>
      <c r="C90" s="28" t="s">
        <v>46</v>
      </c>
      <c r="D90" s="28" t="s">
        <v>72</v>
      </c>
      <c r="E90" s="62"/>
      <c r="F90" s="63">
        <v>20</v>
      </c>
      <c r="G90" s="31">
        <v>5616</v>
      </c>
    </row>
    <row r="91" spans="2:7" ht="20.100000000000001" customHeight="1">
      <c r="B91" s="61"/>
      <c r="C91" s="28"/>
      <c r="D91" s="28" t="s">
        <v>73</v>
      </c>
      <c r="E91" s="62"/>
      <c r="F91" s="63">
        <v>45</v>
      </c>
      <c r="G91" s="31">
        <v>11856</v>
      </c>
    </row>
    <row r="92" spans="2:7" ht="20.100000000000001" customHeight="1">
      <c r="B92" s="61"/>
      <c r="C92" s="28"/>
      <c r="D92" s="28" t="s">
        <v>74</v>
      </c>
      <c r="E92" s="62"/>
      <c r="F92" s="63">
        <v>90</v>
      </c>
      <c r="G92" s="31">
        <v>2496</v>
      </c>
    </row>
    <row r="93" spans="2:7" ht="20.100000000000001" customHeight="1">
      <c r="B93" s="61"/>
      <c r="C93" s="28"/>
      <c r="D93" s="28" t="s">
        <v>75</v>
      </c>
      <c r="E93" s="62"/>
      <c r="F93" s="63">
        <v>120</v>
      </c>
      <c r="G93" s="31">
        <v>936</v>
      </c>
    </row>
    <row r="94" spans="2:7" ht="20.100000000000001" customHeight="1">
      <c r="B94" s="61"/>
      <c r="C94" s="28"/>
      <c r="D94" s="28"/>
      <c r="E94" s="62"/>
      <c r="F94" s="63"/>
      <c r="G94" s="31"/>
    </row>
    <row r="95" spans="2:7" ht="20.100000000000001" customHeight="1">
      <c r="B95" s="61">
        <v>2</v>
      </c>
      <c r="C95" s="28" t="s">
        <v>51</v>
      </c>
      <c r="D95" s="28" t="s">
        <v>76</v>
      </c>
      <c r="E95" s="62"/>
      <c r="F95" s="63">
        <v>20</v>
      </c>
      <c r="G95" s="31">
        <v>312</v>
      </c>
    </row>
    <row r="96" spans="2:7" ht="20.100000000000001" customHeight="1">
      <c r="B96" s="61"/>
      <c r="C96" s="28"/>
      <c r="D96" s="28" t="s">
        <v>53</v>
      </c>
      <c r="E96" s="62"/>
      <c r="F96" s="63">
        <v>30</v>
      </c>
      <c r="G96" s="31">
        <v>624</v>
      </c>
    </row>
    <row r="97" spans="2:7" ht="20.100000000000001" customHeight="1">
      <c r="B97" s="61"/>
      <c r="C97" s="28"/>
      <c r="D97" s="28" t="s">
        <v>54</v>
      </c>
      <c r="E97" s="62"/>
      <c r="F97" s="63">
        <v>30</v>
      </c>
      <c r="G97" s="31">
        <v>624</v>
      </c>
    </row>
    <row r="98" spans="2:7" ht="20.100000000000001" customHeight="1">
      <c r="B98" s="61"/>
      <c r="C98" s="28"/>
      <c r="D98" s="123" t="s">
        <v>55</v>
      </c>
      <c r="E98" s="124"/>
      <c r="F98" s="64">
        <v>30</v>
      </c>
      <c r="G98" s="31">
        <v>312</v>
      </c>
    </row>
    <row r="99" spans="2:7" ht="20.100000000000001" customHeight="1">
      <c r="B99" s="61"/>
      <c r="C99" s="28"/>
      <c r="D99" s="123"/>
      <c r="E99" s="124"/>
      <c r="F99" s="64"/>
      <c r="G99" s="67"/>
    </row>
    <row r="100" spans="2:7">
      <c r="B100" s="1"/>
      <c r="C100" s="1"/>
      <c r="D100" s="1"/>
      <c r="E100" s="1"/>
      <c r="F100" s="1"/>
      <c r="G100" s="1"/>
    </row>
    <row r="101" spans="2:7">
      <c r="B101" s="56" t="s">
        <v>77</v>
      </c>
      <c r="C101" s="57"/>
      <c r="D101" s="57"/>
      <c r="E101" s="57"/>
      <c r="F101" s="57"/>
      <c r="G101" s="58"/>
    </row>
    <row r="102" spans="2:7" ht="47.25">
      <c r="B102" s="59" t="s">
        <v>5</v>
      </c>
      <c r="C102" s="59" t="s">
        <v>42</v>
      </c>
      <c r="D102" s="121" t="s">
        <v>43</v>
      </c>
      <c r="E102" s="122"/>
      <c r="F102" s="60" t="s">
        <v>44</v>
      </c>
      <c r="G102" s="60" t="s">
        <v>45</v>
      </c>
    </row>
    <row r="103" spans="2:7" ht="20.100000000000001" customHeight="1">
      <c r="B103" s="61">
        <v>1</v>
      </c>
      <c r="C103" s="28" t="s">
        <v>46</v>
      </c>
      <c r="D103" s="28" t="s">
        <v>78</v>
      </c>
      <c r="E103" s="62"/>
      <c r="F103" s="63">
        <v>3</v>
      </c>
      <c r="G103" s="31">
        <v>21216</v>
      </c>
    </row>
    <row r="104" spans="2:7" ht="20.100000000000001" customHeight="1">
      <c r="B104" s="61"/>
      <c r="C104" s="28"/>
      <c r="D104" s="28" t="s">
        <v>79</v>
      </c>
      <c r="E104" s="62"/>
      <c r="F104" s="63">
        <v>3</v>
      </c>
      <c r="G104" s="31">
        <v>21216</v>
      </c>
    </row>
    <row r="105" spans="2:7" ht="20.100000000000001" customHeight="1">
      <c r="B105" s="61"/>
      <c r="C105" s="28"/>
      <c r="D105" s="28" t="s">
        <v>80</v>
      </c>
      <c r="E105" s="62"/>
      <c r="F105" s="63">
        <v>3</v>
      </c>
      <c r="G105" s="31">
        <v>21216</v>
      </c>
    </row>
    <row r="106" spans="2:7" ht="20.100000000000001" customHeight="1">
      <c r="B106" s="61"/>
      <c r="C106" s="28"/>
      <c r="D106" s="28" t="s">
        <v>81</v>
      </c>
      <c r="E106" s="62"/>
      <c r="F106" s="63">
        <v>25</v>
      </c>
      <c r="G106" s="31">
        <v>21216</v>
      </c>
    </row>
    <row r="107" spans="2:7" ht="20.100000000000001" customHeight="1">
      <c r="B107" s="61"/>
      <c r="C107" s="28"/>
      <c r="D107" s="28" t="s">
        <v>69</v>
      </c>
      <c r="E107" s="62"/>
      <c r="F107" s="63">
        <v>3</v>
      </c>
      <c r="G107" s="31">
        <v>21216</v>
      </c>
    </row>
    <row r="108" spans="2:7" ht="20.100000000000001" customHeight="1">
      <c r="B108" s="61"/>
      <c r="C108" s="28"/>
      <c r="D108" s="28" t="s">
        <v>82</v>
      </c>
      <c r="E108" s="62"/>
      <c r="F108" s="63">
        <v>3</v>
      </c>
      <c r="G108" s="31">
        <v>21216</v>
      </c>
    </row>
    <row r="109" spans="2:7" ht="20.100000000000001" customHeight="1">
      <c r="B109" s="61"/>
      <c r="C109" s="28"/>
      <c r="D109" s="28" t="s">
        <v>70</v>
      </c>
      <c r="E109" s="62"/>
      <c r="F109" s="63">
        <v>3</v>
      </c>
      <c r="G109" s="31">
        <v>21216</v>
      </c>
    </row>
    <row r="110" spans="2:7" ht="20.100000000000001" customHeight="1">
      <c r="B110" s="61"/>
      <c r="C110" s="28"/>
      <c r="D110" s="28"/>
      <c r="E110" s="62"/>
      <c r="F110" s="63"/>
      <c r="G110" s="31"/>
    </row>
    <row r="111" spans="2:7" ht="20.100000000000001" customHeight="1">
      <c r="B111" s="61">
        <v>2</v>
      </c>
      <c r="C111" s="28" t="s">
        <v>51</v>
      </c>
      <c r="D111" s="28" t="s">
        <v>52</v>
      </c>
      <c r="E111" s="62"/>
      <c r="F111" s="63">
        <v>20</v>
      </c>
      <c r="G111" s="31">
        <v>312</v>
      </c>
    </row>
    <row r="112" spans="2:7" ht="20.100000000000001" customHeight="1">
      <c r="B112" s="61"/>
      <c r="C112" s="28"/>
      <c r="D112" s="28" t="s">
        <v>53</v>
      </c>
      <c r="E112" s="62"/>
      <c r="F112" s="63">
        <v>30</v>
      </c>
      <c r="G112" s="31">
        <v>624</v>
      </c>
    </row>
    <row r="113" spans="2:7" ht="20.100000000000001" customHeight="1">
      <c r="B113" s="61"/>
      <c r="C113" s="28"/>
      <c r="D113" s="28" t="s">
        <v>54</v>
      </c>
      <c r="E113" s="62"/>
      <c r="F113" s="63">
        <v>30</v>
      </c>
      <c r="G113" s="31">
        <v>624</v>
      </c>
    </row>
    <row r="114" spans="2:7" ht="20.100000000000001" customHeight="1">
      <c r="B114" s="61"/>
      <c r="C114" s="28"/>
      <c r="D114" s="123" t="s">
        <v>55</v>
      </c>
      <c r="E114" s="124"/>
      <c r="F114" s="64">
        <v>30</v>
      </c>
      <c r="G114" s="67">
        <v>312</v>
      </c>
    </row>
    <row r="115" spans="2:7" ht="20.100000000000001" customHeight="1">
      <c r="B115" s="61"/>
      <c r="C115" s="28"/>
      <c r="D115" s="123"/>
      <c r="E115" s="124"/>
      <c r="F115" s="64"/>
      <c r="G115" s="67"/>
    </row>
    <row r="116" spans="2:7">
      <c r="B116" s="1"/>
      <c r="C116" s="1"/>
      <c r="D116" s="1"/>
      <c r="E116" s="1"/>
      <c r="F116" s="1"/>
      <c r="G116" s="1"/>
    </row>
    <row r="117" spans="2:7">
      <c r="B117" s="56" t="s">
        <v>83</v>
      </c>
      <c r="C117" s="57"/>
      <c r="D117" s="57"/>
      <c r="E117" s="57"/>
      <c r="F117" s="57"/>
      <c r="G117" s="58"/>
    </row>
    <row r="118" spans="2:7" ht="47.25">
      <c r="B118" s="59" t="s">
        <v>5</v>
      </c>
      <c r="C118" s="59" t="s">
        <v>42</v>
      </c>
      <c r="D118" s="121" t="s">
        <v>43</v>
      </c>
      <c r="E118" s="122"/>
      <c r="F118" s="60" t="s">
        <v>44</v>
      </c>
      <c r="G118" s="60" t="s">
        <v>45</v>
      </c>
    </row>
    <row r="119" spans="2:7" ht="20.100000000000001" customHeight="1">
      <c r="B119" s="61">
        <v>1</v>
      </c>
      <c r="C119" s="28" t="s">
        <v>46</v>
      </c>
      <c r="D119" s="128" t="s">
        <v>84</v>
      </c>
      <c r="E119" s="129"/>
      <c r="F119" s="63">
        <v>90</v>
      </c>
      <c r="G119" s="31">
        <v>312</v>
      </c>
    </row>
    <row r="120" spans="2:7" ht="20.100000000000001" customHeight="1">
      <c r="B120" s="61"/>
      <c r="C120" s="28"/>
      <c r="D120" s="113" t="s">
        <v>85</v>
      </c>
      <c r="E120" s="114"/>
      <c r="F120" s="63">
        <v>360</v>
      </c>
      <c r="G120" s="31">
        <v>312</v>
      </c>
    </row>
    <row r="121" spans="2:7" ht="20.100000000000001" customHeight="1">
      <c r="B121" s="61"/>
      <c r="C121" s="28"/>
      <c r="D121" s="113" t="s">
        <v>86</v>
      </c>
      <c r="E121" s="114"/>
      <c r="F121" s="63">
        <v>45</v>
      </c>
      <c r="G121" s="31">
        <v>624</v>
      </c>
    </row>
    <row r="122" spans="2:7" ht="20.100000000000001" customHeight="1">
      <c r="B122" s="61"/>
      <c r="C122" s="28"/>
      <c r="D122" s="128" t="s">
        <v>87</v>
      </c>
      <c r="E122" s="129"/>
      <c r="F122" s="63">
        <v>20</v>
      </c>
      <c r="G122" s="31">
        <v>312</v>
      </c>
    </row>
    <row r="123" spans="2:7" ht="20.100000000000001" customHeight="1">
      <c r="B123" s="61"/>
      <c r="C123" s="28"/>
      <c r="D123" s="113" t="s">
        <v>88</v>
      </c>
      <c r="E123" s="114"/>
      <c r="F123" s="63">
        <v>30</v>
      </c>
      <c r="G123" s="31">
        <v>624</v>
      </c>
    </row>
    <row r="124" spans="2:7" ht="48.75" customHeight="1">
      <c r="B124" s="61"/>
      <c r="C124" s="28"/>
      <c r="D124" s="126" t="s">
        <v>89</v>
      </c>
      <c r="E124" s="127"/>
      <c r="F124" s="63">
        <v>120</v>
      </c>
      <c r="G124" s="31">
        <v>624</v>
      </c>
    </row>
    <row r="125" spans="2:7" ht="20.100000000000001" customHeight="1">
      <c r="B125" s="61"/>
      <c r="C125" s="28"/>
      <c r="D125" s="128" t="s">
        <v>90</v>
      </c>
      <c r="E125" s="129"/>
      <c r="F125" s="63">
        <v>60</v>
      </c>
      <c r="G125" s="31">
        <v>624</v>
      </c>
    </row>
    <row r="126" spans="2:7" ht="50.25" customHeight="1">
      <c r="B126" s="61"/>
      <c r="C126" s="28"/>
      <c r="D126" s="126" t="s">
        <v>91</v>
      </c>
      <c r="E126" s="127"/>
      <c r="F126" s="63">
        <v>180</v>
      </c>
      <c r="G126" s="31">
        <v>624</v>
      </c>
    </row>
    <row r="127" spans="2:7" ht="42" customHeight="1">
      <c r="B127" s="61"/>
      <c r="C127" s="28"/>
      <c r="D127" s="126" t="s">
        <v>92</v>
      </c>
      <c r="E127" s="127"/>
      <c r="F127" s="63">
        <v>60</v>
      </c>
      <c r="G127" s="31">
        <v>624</v>
      </c>
    </row>
    <row r="128" spans="2:7" ht="20.100000000000001" customHeight="1">
      <c r="B128" s="61"/>
      <c r="C128" s="28"/>
      <c r="D128" s="126" t="s">
        <v>93</v>
      </c>
      <c r="E128" s="127"/>
      <c r="F128" s="63">
        <v>20</v>
      </c>
      <c r="G128" s="31">
        <v>624</v>
      </c>
    </row>
    <row r="129" spans="2:7" ht="20.100000000000001" customHeight="1">
      <c r="B129" s="61"/>
      <c r="C129" s="28"/>
      <c r="D129" s="126" t="s">
        <v>94</v>
      </c>
      <c r="E129" s="127"/>
      <c r="F129" s="63">
        <v>20</v>
      </c>
      <c r="G129" s="31">
        <v>624</v>
      </c>
    </row>
    <row r="130" spans="2:7" ht="20.100000000000001" customHeight="1">
      <c r="B130" s="61"/>
      <c r="C130" s="28"/>
      <c r="D130" s="28"/>
      <c r="E130" s="62"/>
      <c r="F130" s="63"/>
      <c r="G130" s="31"/>
    </row>
    <row r="131" spans="2:7" ht="20.100000000000001" customHeight="1">
      <c r="B131" s="61">
        <v>2</v>
      </c>
      <c r="C131" s="28" t="s">
        <v>51</v>
      </c>
      <c r="D131" s="28" t="s">
        <v>52</v>
      </c>
      <c r="E131" s="62"/>
      <c r="F131" s="63">
        <v>20</v>
      </c>
      <c r="G131" s="31">
        <v>312</v>
      </c>
    </row>
    <row r="132" spans="2:7" ht="20.100000000000001" customHeight="1">
      <c r="B132" s="61"/>
      <c r="C132" s="28"/>
      <c r="D132" s="28" t="s">
        <v>53</v>
      </c>
      <c r="E132" s="62"/>
      <c r="F132" s="63">
        <v>10</v>
      </c>
      <c r="G132" s="31">
        <v>624</v>
      </c>
    </row>
    <row r="133" spans="2:7" ht="20.100000000000001" customHeight="1">
      <c r="B133" s="61"/>
      <c r="C133" s="28"/>
      <c r="D133" s="28" t="s">
        <v>54</v>
      </c>
      <c r="E133" s="62"/>
      <c r="F133" s="63">
        <v>10</v>
      </c>
      <c r="G133" s="31">
        <v>624</v>
      </c>
    </row>
    <row r="134" spans="2:7" ht="20.100000000000001" customHeight="1">
      <c r="B134" s="61"/>
      <c r="C134" s="28"/>
      <c r="D134" s="123" t="s">
        <v>55</v>
      </c>
      <c r="E134" s="124"/>
      <c r="F134" s="64">
        <v>30</v>
      </c>
      <c r="G134" s="67">
        <v>624</v>
      </c>
    </row>
    <row r="135" spans="2:7" ht="20.100000000000001" customHeight="1">
      <c r="B135" s="61"/>
      <c r="C135" s="28"/>
      <c r="D135" s="123"/>
      <c r="E135" s="124"/>
      <c r="F135" s="64"/>
      <c r="G135" s="67"/>
    </row>
  </sheetData>
  <mergeCells count="30">
    <mergeCell ref="D135:E135"/>
    <mergeCell ref="C3:F4"/>
    <mergeCell ref="D126:E126"/>
    <mergeCell ref="D127:E127"/>
    <mergeCell ref="D128:E128"/>
    <mergeCell ref="D129:E129"/>
    <mergeCell ref="D134:E134"/>
    <mergeCell ref="D118:E118"/>
    <mergeCell ref="D119:E119"/>
    <mergeCell ref="D122:E122"/>
    <mergeCell ref="D124:E124"/>
    <mergeCell ref="D125:E125"/>
    <mergeCell ref="D102:E102"/>
    <mergeCell ref="D114:E114"/>
    <mergeCell ref="D115:E115"/>
    <mergeCell ref="D85:E85"/>
    <mergeCell ref="D86:E86"/>
    <mergeCell ref="D89:E89"/>
    <mergeCell ref="D98:E98"/>
    <mergeCell ref="D99:E99"/>
    <mergeCell ref="D56:E56"/>
    <mergeCell ref="D59:E59"/>
    <mergeCell ref="D67:E67"/>
    <mergeCell ref="D68:E68"/>
    <mergeCell ref="D71:E71"/>
    <mergeCell ref="D33:E33"/>
    <mergeCell ref="D35:E35"/>
    <mergeCell ref="D42:E42"/>
    <mergeCell ref="D46:E46"/>
    <mergeCell ref="D55:E55"/>
  </mergeCells>
  <pageMargins left="0.70866141732283505" right="0.70866141732283505" top="0.74803149606299202" bottom="0.74803149606299202" header="0.31496062992126" footer="0.31496062992126"/>
  <pageSetup paperSize="9" scale="57" fitToHeight="2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showGridLines="0" topLeftCell="B19" zoomScale="80" zoomScaleNormal="80" workbookViewId="0">
      <selection activeCell="E42" sqref="E42"/>
    </sheetView>
  </sheetViews>
  <sheetFormatPr defaultColWidth="9.140625" defaultRowHeight="15"/>
  <cols>
    <col min="1" max="1" width="3" style="1" customWidth="1"/>
    <col min="2" max="2" width="4.140625" style="1" customWidth="1"/>
    <col min="3" max="3" width="28.5703125" style="1" customWidth="1"/>
    <col min="4" max="4" width="25.7109375" style="1" customWidth="1"/>
    <col min="5" max="5" width="22.42578125" style="1" customWidth="1"/>
    <col min="6" max="6" width="19.42578125" style="1" customWidth="1"/>
    <col min="7" max="7" width="11.28515625" style="1" customWidth="1"/>
    <col min="8" max="8" width="12.28515625" style="1" customWidth="1"/>
    <col min="9" max="16384" width="9.140625" style="1"/>
  </cols>
  <sheetData>
    <row r="1" spans="2:10" ht="15.75">
      <c r="B1" s="130" t="s">
        <v>95</v>
      </c>
      <c r="C1" s="130"/>
      <c r="D1" s="130"/>
      <c r="E1" s="130"/>
      <c r="F1" s="130"/>
      <c r="G1" s="130"/>
      <c r="H1" s="130"/>
    </row>
    <row r="3" spans="2:10" ht="15.75">
      <c r="B3" s="69" t="s">
        <v>96</v>
      </c>
      <c r="C3" s="70"/>
      <c r="D3" s="70"/>
      <c r="E3" s="70"/>
      <c r="F3" s="70"/>
      <c r="G3" s="70"/>
      <c r="H3" s="71"/>
    </row>
    <row r="4" spans="2:10">
      <c r="B4" s="137" t="s">
        <v>5</v>
      </c>
      <c r="C4" s="72" t="s">
        <v>97</v>
      </c>
      <c r="D4" s="72" t="s">
        <v>6</v>
      </c>
      <c r="E4" s="72" t="s">
        <v>9</v>
      </c>
      <c r="F4" s="72" t="s">
        <v>98</v>
      </c>
      <c r="G4" s="72" t="s">
        <v>7</v>
      </c>
      <c r="H4" s="72" t="s">
        <v>8</v>
      </c>
    </row>
    <row r="5" spans="2:10">
      <c r="B5" s="137"/>
      <c r="C5" s="72" t="s">
        <v>99</v>
      </c>
      <c r="D5" s="72" t="s">
        <v>100</v>
      </c>
      <c r="E5" s="72" t="s">
        <v>101</v>
      </c>
      <c r="F5" s="72" t="s">
        <v>102</v>
      </c>
      <c r="G5" s="72" t="s">
        <v>103</v>
      </c>
      <c r="H5" s="72" t="s">
        <v>104</v>
      </c>
    </row>
    <row r="6" spans="2:10">
      <c r="B6" s="26">
        <v>1</v>
      </c>
      <c r="C6" s="25" t="s">
        <v>99</v>
      </c>
      <c r="D6" s="25" t="s">
        <v>105</v>
      </c>
      <c r="E6" s="25" t="s">
        <v>106</v>
      </c>
      <c r="F6" s="26"/>
      <c r="G6" s="73">
        <f>6*52</f>
        <v>312</v>
      </c>
      <c r="H6" s="25" t="s">
        <v>14</v>
      </c>
    </row>
    <row r="7" spans="2:10">
      <c r="B7" s="26">
        <v>2</v>
      </c>
      <c r="C7" s="25" t="s">
        <v>100</v>
      </c>
      <c r="D7" s="25" t="s">
        <v>107</v>
      </c>
      <c r="E7" s="74" t="s">
        <v>108</v>
      </c>
      <c r="F7" s="26" t="s">
        <v>108</v>
      </c>
      <c r="G7" s="73">
        <v>12</v>
      </c>
      <c r="H7" s="25" t="s">
        <v>14</v>
      </c>
    </row>
    <row r="8" spans="2:10">
      <c r="B8" s="26">
        <v>3</v>
      </c>
      <c r="C8" s="25" t="s">
        <v>101</v>
      </c>
      <c r="D8" s="25" t="s">
        <v>16</v>
      </c>
      <c r="E8" s="25" t="s">
        <v>109</v>
      </c>
      <c r="F8" s="26" t="s">
        <v>110</v>
      </c>
      <c r="G8" s="73">
        <v>17</v>
      </c>
      <c r="H8" s="25" t="s">
        <v>14</v>
      </c>
    </row>
    <row r="9" spans="2:10">
      <c r="B9" s="26">
        <v>4</v>
      </c>
      <c r="C9" s="25" t="s">
        <v>102</v>
      </c>
      <c r="D9" s="25" t="s">
        <v>18</v>
      </c>
      <c r="E9" s="25" t="s">
        <v>111</v>
      </c>
      <c r="F9" s="26"/>
      <c r="G9" s="73">
        <v>5</v>
      </c>
      <c r="H9" s="25" t="s">
        <v>14</v>
      </c>
    </row>
    <row r="10" spans="2:10">
      <c r="B10" s="26">
        <v>5</v>
      </c>
      <c r="C10" s="25" t="s">
        <v>103</v>
      </c>
      <c r="D10" s="25" t="s">
        <v>19</v>
      </c>
      <c r="E10" s="25" t="s">
        <v>111</v>
      </c>
      <c r="F10" s="26"/>
      <c r="G10" s="73">
        <v>3</v>
      </c>
      <c r="H10" s="25" t="s">
        <v>14</v>
      </c>
    </row>
    <row r="11" spans="2:10">
      <c r="B11" s="26">
        <v>6</v>
      </c>
      <c r="C11" s="25" t="s">
        <v>104</v>
      </c>
      <c r="D11" s="25" t="s">
        <v>20</v>
      </c>
      <c r="E11" s="25"/>
      <c r="F11" s="26" t="s">
        <v>112</v>
      </c>
      <c r="G11" s="73">
        <v>40</v>
      </c>
      <c r="H11" s="25" t="s">
        <v>21</v>
      </c>
    </row>
    <row r="12" spans="2:10">
      <c r="B12" s="26">
        <v>7</v>
      </c>
      <c r="C12" s="25" t="s">
        <v>113</v>
      </c>
      <c r="D12" s="25" t="s">
        <v>23</v>
      </c>
      <c r="E12" s="25"/>
      <c r="F12" s="75">
        <v>0.95</v>
      </c>
      <c r="G12" s="73">
        <f>G11*F12</f>
        <v>38</v>
      </c>
      <c r="H12" s="25" t="s">
        <v>21</v>
      </c>
    </row>
    <row r="13" spans="2:10">
      <c r="B13" s="26">
        <v>8</v>
      </c>
      <c r="C13" s="25" t="s">
        <v>114</v>
      </c>
      <c r="D13" s="25" t="s">
        <v>115</v>
      </c>
      <c r="E13" s="25"/>
      <c r="F13" s="26" t="s">
        <v>116</v>
      </c>
      <c r="G13" s="76">
        <f>G12/6</f>
        <v>6.333333333333333</v>
      </c>
      <c r="H13" s="25" t="s">
        <v>117</v>
      </c>
      <c r="J13" s="91"/>
    </row>
    <row r="14" spans="2:10">
      <c r="B14" s="138">
        <v>9</v>
      </c>
      <c r="C14" s="143" t="s">
        <v>118</v>
      </c>
      <c r="D14" s="25" t="s">
        <v>119</v>
      </c>
      <c r="E14" s="25"/>
      <c r="F14" s="26" t="s">
        <v>120</v>
      </c>
      <c r="G14" s="77">
        <f>G6-(G7+G8+G9+G10)</f>
        <v>275</v>
      </c>
      <c r="H14" s="25" t="s">
        <v>14</v>
      </c>
    </row>
    <row r="15" spans="2:10">
      <c r="B15" s="138"/>
      <c r="C15" s="143"/>
      <c r="D15" s="25" t="s">
        <v>121</v>
      </c>
      <c r="E15" s="25"/>
      <c r="F15" s="26" t="s">
        <v>122</v>
      </c>
      <c r="G15" s="77">
        <f>G14*G13</f>
        <v>1741.6666666666665</v>
      </c>
      <c r="H15" s="25" t="s">
        <v>123</v>
      </c>
    </row>
    <row r="16" spans="2:10">
      <c r="B16" s="131" t="s">
        <v>124</v>
      </c>
      <c r="C16" s="132"/>
      <c r="D16" s="132"/>
      <c r="E16" s="132"/>
      <c r="F16" s="133"/>
      <c r="G16" s="78">
        <f>G15</f>
        <v>1741.6666666666665</v>
      </c>
      <c r="H16" s="30" t="s">
        <v>123</v>
      </c>
    </row>
    <row r="17" spans="2:8">
      <c r="B17" s="131" t="s">
        <v>125</v>
      </c>
      <c r="C17" s="132"/>
      <c r="D17" s="132"/>
      <c r="E17" s="132"/>
      <c r="F17" s="133"/>
      <c r="G17" s="78">
        <f>G16*60</f>
        <v>104499.99999999999</v>
      </c>
      <c r="H17" s="30" t="s">
        <v>126</v>
      </c>
    </row>
    <row r="19" spans="2:8" ht="15.75">
      <c r="B19" s="79" t="s">
        <v>127</v>
      </c>
      <c r="C19" s="17"/>
      <c r="D19" s="17"/>
      <c r="E19" s="17"/>
      <c r="F19" s="17"/>
      <c r="G19" s="17"/>
      <c r="H19" s="18"/>
    </row>
    <row r="20" spans="2:8">
      <c r="B20" s="139" t="s">
        <v>5</v>
      </c>
      <c r="C20" s="19" t="s">
        <v>97</v>
      </c>
      <c r="D20" s="19" t="s">
        <v>6</v>
      </c>
      <c r="E20" s="19" t="s">
        <v>9</v>
      </c>
      <c r="F20" s="19" t="s">
        <v>98</v>
      </c>
      <c r="G20" s="19" t="s">
        <v>7</v>
      </c>
      <c r="H20" s="19" t="s">
        <v>8</v>
      </c>
    </row>
    <row r="21" spans="2:8">
      <c r="B21" s="140"/>
      <c r="C21" s="19" t="s">
        <v>99</v>
      </c>
      <c r="D21" s="19" t="s">
        <v>100</v>
      </c>
      <c r="E21" s="19" t="s">
        <v>101</v>
      </c>
      <c r="F21" s="19" t="s">
        <v>102</v>
      </c>
      <c r="G21" s="19" t="s">
        <v>103</v>
      </c>
      <c r="H21" s="19" t="s">
        <v>104</v>
      </c>
    </row>
    <row r="22" spans="2:8">
      <c r="B22" s="26">
        <v>1</v>
      </c>
      <c r="C22" s="25" t="s">
        <v>99</v>
      </c>
      <c r="D22" s="25" t="s">
        <v>105</v>
      </c>
      <c r="E22" s="25" t="s">
        <v>128</v>
      </c>
      <c r="F22" s="26"/>
      <c r="G22" s="80">
        <v>365</v>
      </c>
      <c r="H22" s="25" t="s">
        <v>14</v>
      </c>
    </row>
    <row r="23" spans="2:8">
      <c r="B23" s="26">
        <v>2</v>
      </c>
      <c r="C23" s="25" t="s">
        <v>100</v>
      </c>
      <c r="D23" s="25" t="s">
        <v>107</v>
      </c>
      <c r="E23" s="74" t="s">
        <v>108</v>
      </c>
      <c r="F23" s="26" t="s">
        <v>108</v>
      </c>
      <c r="G23" s="80">
        <v>12</v>
      </c>
      <c r="H23" s="25" t="s">
        <v>14</v>
      </c>
    </row>
    <row r="24" spans="2:8">
      <c r="B24" s="26">
        <v>3</v>
      </c>
      <c r="C24" s="25" t="s">
        <v>101</v>
      </c>
      <c r="D24" s="25" t="s">
        <v>16</v>
      </c>
      <c r="E24" s="25" t="s">
        <v>109</v>
      </c>
      <c r="F24" s="26" t="s">
        <v>110</v>
      </c>
      <c r="G24" s="80">
        <v>17</v>
      </c>
      <c r="H24" s="25" t="s">
        <v>14</v>
      </c>
    </row>
    <row r="25" spans="2:8">
      <c r="B25" s="26">
        <v>4</v>
      </c>
      <c r="C25" s="25" t="s">
        <v>102</v>
      </c>
      <c r="D25" s="25" t="s">
        <v>18</v>
      </c>
      <c r="E25" s="25" t="s">
        <v>111</v>
      </c>
      <c r="F25" s="26"/>
      <c r="G25" s="80">
        <v>5</v>
      </c>
      <c r="H25" s="25" t="s">
        <v>14</v>
      </c>
    </row>
    <row r="26" spans="2:8">
      <c r="B26" s="26">
        <v>5</v>
      </c>
      <c r="C26" s="25" t="s">
        <v>103</v>
      </c>
      <c r="D26" s="25" t="s">
        <v>19</v>
      </c>
      <c r="E26" s="25" t="s">
        <v>111</v>
      </c>
      <c r="F26" s="26"/>
      <c r="G26" s="80">
        <v>3</v>
      </c>
      <c r="H26" s="25" t="s">
        <v>14</v>
      </c>
    </row>
    <row r="27" spans="2:8">
      <c r="B27" s="26">
        <v>6</v>
      </c>
      <c r="C27" s="25" t="s">
        <v>104</v>
      </c>
      <c r="D27" s="25" t="s">
        <v>20</v>
      </c>
      <c r="E27" s="25"/>
      <c r="F27" s="26" t="s">
        <v>112</v>
      </c>
      <c r="G27" s="80">
        <v>40</v>
      </c>
      <c r="H27" s="25" t="s">
        <v>21</v>
      </c>
    </row>
    <row r="28" spans="2:8">
      <c r="B28" s="26">
        <v>7</v>
      </c>
      <c r="C28" s="25" t="s">
        <v>113</v>
      </c>
      <c r="D28" s="25" t="s">
        <v>23</v>
      </c>
      <c r="E28" s="25"/>
      <c r="F28" s="75">
        <v>0.95</v>
      </c>
      <c r="G28" s="80">
        <f>G27*F28</f>
        <v>38</v>
      </c>
      <c r="H28" s="25" t="s">
        <v>21</v>
      </c>
    </row>
    <row r="29" spans="2:8">
      <c r="B29" s="26">
        <v>8</v>
      </c>
      <c r="C29" s="25" t="s">
        <v>114</v>
      </c>
      <c r="D29" s="25" t="s">
        <v>115</v>
      </c>
      <c r="E29" s="25"/>
      <c r="F29" s="26" t="s">
        <v>116</v>
      </c>
      <c r="G29" s="81">
        <f>G28/6</f>
        <v>6.333333333333333</v>
      </c>
      <c r="H29" s="25" t="s">
        <v>117</v>
      </c>
    </row>
    <row r="30" spans="2:8">
      <c r="B30" s="141">
        <v>9</v>
      </c>
      <c r="C30" s="144" t="s">
        <v>118</v>
      </c>
      <c r="D30" s="25" t="s">
        <v>119</v>
      </c>
      <c r="E30" s="25"/>
      <c r="F30" s="26" t="s">
        <v>120</v>
      </c>
      <c r="G30" s="24">
        <f>G22-(G23+G24+G25+G26)</f>
        <v>328</v>
      </c>
      <c r="H30" s="25" t="s">
        <v>14</v>
      </c>
    </row>
    <row r="31" spans="2:8">
      <c r="B31" s="142"/>
      <c r="C31" s="145"/>
      <c r="D31" s="25" t="s">
        <v>121</v>
      </c>
      <c r="E31" s="25"/>
      <c r="F31" s="26" t="s">
        <v>122</v>
      </c>
      <c r="G31" s="24">
        <f>G30*G29</f>
        <v>2077.333333333333</v>
      </c>
      <c r="H31" s="25" t="s">
        <v>123</v>
      </c>
    </row>
    <row r="32" spans="2:8">
      <c r="B32" s="134" t="s">
        <v>124</v>
      </c>
      <c r="C32" s="135"/>
      <c r="D32" s="135"/>
      <c r="E32" s="135"/>
      <c r="F32" s="136"/>
      <c r="G32" s="82">
        <f>G31</f>
        <v>2077.333333333333</v>
      </c>
      <c r="H32" s="29" t="s">
        <v>123</v>
      </c>
    </row>
    <row r="33" spans="2:8">
      <c r="B33" s="134" t="s">
        <v>125</v>
      </c>
      <c r="C33" s="135"/>
      <c r="D33" s="135"/>
      <c r="E33" s="135"/>
      <c r="F33" s="136"/>
      <c r="G33" s="82">
        <f>G32*60</f>
        <v>124639.99999999999</v>
      </c>
      <c r="H33" s="29" t="s">
        <v>126</v>
      </c>
    </row>
    <row r="35" spans="2:8" ht="15.75">
      <c r="B35" s="83" t="s">
        <v>129</v>
      </c>
      <c r="C35" s="83"/>
      <c r="D35" s="83"/>
      <c r="E35" s="84"/>
    </row>
    <row r="36" spans="2:8" ht="15.75">
      <c r="B36" s="85" t="s">
        <v>5</v>
      </c>
      <c r="C36" s="85" t="s">
        <v>26</v>
      </c>
      <c r="D36" s="85" t="s">
        <v>27</v>
      </c>
      <c r="E36" s="85" t="s">
        <v>28</v>
      </c>
    </row>
    <row r="37" spans="2:8" ht="15.75">
      <c r="B37" s="86">
        <v>1</v>
      </c>
      <c r="C37" s="87" t="s">
        <v>29</v>
      </c>
      <c r="D37" s="86" t="s">
        <v>130</v>
      </c>
      <c r="E37" s="88">
        <v>1</v>
      </c>
    </row>
    <row r="38" spans="2:8" ht="15.75">
      <c r="B38" s="86">
        <v>2</v>
      </c>
      <c r="C38" s="87" t="s">
        <v>31</v>
      </c>
      <c r="D38" s="86" t="s">
        <v>130</v>
      </c>
      <c r="E38" s="88">
        <v>3</v>
      </c>
    </row>
    <row r="39" spans="2:8" ht="15.75">
      <c r="B39" s="86">
        <v>3</v>
      </c>
      <c r="C39" s="87" t="s">
        <v>32</v>
      </c>
      <c r="D39" s="86" t="s">
        <v>130</v>
      </c>
      <c r="E39" s="88">
        <v>1</v>
      </c>
    </row>
    <row r="40" spans="2:8" ht="15.75">
      <c r="B40" s="86">
        <v>4</v>
      </c>
      <c r="C40" s="87" t="s">
        <v>33</v>
      </c>
      <c r="D40" s="86" t="s">
        <v>130</v>
      </c>
      <c r="E40" s="88">
        <v>2</v>
      </c>
    </row>
    <row r="41" spans="2:8" ht="15.75">
      <c r="B41" s="86">
        <v>5</v>
      </c>
      <c r="C41" s="87" t="s">
        <v>34</v>
      </c>
      <c r="D41" s="86" t="s">
        <v>130</v>
      </c>
      <c r="E41" s="88">
        <v>8</v>
      </c>
    </row>
    <row r="42" spans="2:8" ht="15.75">
      <c r="B42" s="86">
        <v>6</v>
      </c>
      <c r="C42" s="1" t="s">
        <v>35</v>
      </c>
      <c r="D42" s="86" t="s">
        <v>130</v>
      </c>
      <c r="E42" s="88">
        <v>8</v>
      </c>
    </row>
    <row r="43" spans="2:8" ht="15.75">
      <c r="B43" s="86">
        <v>9</v>
      </c>
      <c r="C43" s="87" t="s">
        <v>131</v>
      </c>
      <c r="D43" s="86" t="s">
        <v>37</v>
      </c>
      <c r="E43" s="88">
        <v>4</v>
      </c>
    </row>
    <row r="44" spans="2:8" ht="15.75">
      <c r="B44" s="87"/>
      <c r="C44" s="89"/>
      <c r="D44" s="90" t="s">
        <v>38</v>
      </c>
      <c r="E44" s="88">
        <f>SUM(E37:E43)</f>
        <v>27</v>
      </c>
    </row>
  </sheetData>
  <mergeCells count="11">
    <mergeCell ref="B1:H1"/>
    <mergeCell ref="B16:F16"/>
    <mergeCell ref="B17:F17"/>
    <mergeCell ref="B32:F32"/>
    <mergeCell ref="B33:F33"/>
    <mergeCell ref="B4:B5"/>
    <mergeCell ref="B14:B15"/>
    <mergeCell ref="B20:B21"/>
    <mergeCell ref="B30:B31"/>
    <mergeCell ref="C14:C15"/>
    <mergeCell ref="C30:C31"/>
  </mergeCells>
  <pageMargins left="0.7" right="0.7" top="0.75" bottom="0.75" header="0.3" footer="0.3"/>
  <pageSetup paperSize="9" scale="8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showGridLines="0" tabSelected="1" zoomScale="80" zoomScaleNormal="80" workbookViewId="0">
      <selection activeCell="J19" sqref="J19"/>
    </sheetView>
  </sheetViews>
  <sheetFormatPr defaultColWidth="9.140625" defaultRowHeight="15"/>
  <cols>
    <col min="1" max="1" width="4" style="1" customWidth="1"/>
    <col min="2" max="2" width="6.28515625" style="1" customWidth="1"/>
    <col min="3" max="3" width="29.5703125" style="1" customWidth="1"/>
    <col min="4" max="4" width="5" style="1" customWidth="1"/>
    <col min="5" max="5" width="58.140625" style="1" customWidth="1"/>
    <col min="6" max="6" width="23" style="1" customWidth="1"/>
    <col min="7" max="7" width="27.140625" style="1" customWidth="1"/>
    <col min="8" max="16384" width="9.140625" style="1"/>
  </cols>
  <sheetData>
    <row r="1" spans="2:10">
      <c r="B1" s="146" t="s">
        <v>132</v>
      </c>
      <c r="C1" s="146"/>
      <c r="D1" s="146"/>
      <c r="E1" s="146"/>
      <c r="F1" s="146"/>
      <c r="G1" s="146"/>
    </row>
    <row r="3" spans="2:10" ht="15.75">
      <c r="B3" s="56" t="s">
        <v>41</v>
      </c>
      <c r="C3" s="57"/>
      <c r="D3" s="57"/>
      <c r="E3" s="57"/>
      <c r="F3" s="57"/>
      <c r="G3" s="58"/>
    </row>
    <row r="4" spans="2:10" ht="47.25">
      <c r="B4" s="59" t="s">
        <v>5</v>
      </c>
      <c r="C4" s="59" t="s">
        <v>42</v>
      </c>
      <c r="D4" s="121" t="s">
        <v>43</v>
      </c>
      <c r="E4" s="122"/>
      <c r="F4" s="60" t="s">
        <v>44</v>
      </c>
      <c r="G4" s="60" t="s">
        <v>45</v>
      </c>
    </row>
    <row r="5" spans="2:10" ht="15.75">
      <c r="B5" s="61">
        <v>1</v>
      </c>
      <c r="C5" s="28" t="s">
        <v>46</v>
      </c>
      <c r="D5" s="23" t="s">
        <v>47</v>
      </c>
      <c r="E5" s="62"/>
      <c r="F5" s="63">
        <v>3</v>
      </c>
      <c r="G5" s="31">
        <v>12672</v>
      </c>
    </row>
    <row r="6" spans="2:10" ht="15.75">
      <c r="B6" s="61"/>
      <c r="C6" s="28"/>
      <c r="D6" s="7" t="s">
        <v>48</v>
      </c>
      <c r="E6" s="62"/>
      <c r="F6" s="63">
        <v>3</v>
      </c>
      <c r="G6" s="31">
        <v>12672</v>
      </c>
    </row>
    <row r="7" spans="2:10" ht="15.75">
      <c r="B7" s="61"/>
      <c r="C7" s="28"/>
      <c r="D7" s="27" t="s">
        <v>49</v>
      </c>
      <c r="E7" s="62"/>
      <c r="F7" s="63">
        <v>3</v>
      </c>
      <c r="G7" s="31">
        <v>12672</v>
      </c>
    </row>
    <row r="8" spans="2:10" ht="15.75">
      <c r="B8" s="61"/>
      <c r="C8" s="28"/>
      <c r="D8" s="28" t="s">
        <v>50</v>
      </c>
      <c r="E8" s="62"/>
      <c r="F8" s="63">
        <v>3</v>
      </c>
      <c r="G8" s="31">
        <v>12672</v>
      </c>
    </row>
    <row r="9" spans="2:10" ht="15.75">
      <c r="B9" s="61"/>
      <c r="C9" s="28"/>
      <c r="D9" s="28"/>
      <c r="E9" s="62"/>
      <c r="F9" s="63"/>
      <c r="G9" s="31"/>
    </row>
    <row r="10" spans="2:10" ht="15.75">
      <c r="B10" s="61">
        <v>2</v>
      </c>
      <c r="C10" s="28" t="s">
        <v>51</v>
      </c>
      <c r="D10" s="28" t="s">
        <v>52</v>
      </c>
      <c r="E10" s="62"/>
      <c r="F10" s="63">
        <v>20</v>
      </c>
      <c r="G10" s="31">
        <v>312</v>
      </c>
    </row>
    <row r="11" spans="2:10" ht="15.75">
      <c r="B11" s="61"/>
      <c r="C11" s="28"/>
      <c r="D11" s="28" t="s">
        <v>53</v>
      </c>
      <c r="E11" s="62"/>
      <c r="F11" s="63">
        <v>10</v>
      </c>
      <c r="G11" s="31">
        <v>624</v>
      </c>
      <c r="J11" s="68"/>
    </row>
    <row r="12" spans="2:10" ht="15.75">
      <c r="B12" s="61"/>
      <c r="C12" s="28"/>
      <c r="D12" s="28" t="s">
        <v>54</v>
      </c>
      <c r="E12" s="62"/>
      <c r="F12" s="63">
        <v>10</v>
      </c>
      <c r="G12" s="31">
        <v>624</v>
      </c>
    </row>
    <row r="13" spans="2:10" ht="15.75">
      <c r="B13" s="61"/>
      <c r="C13" s="28"/>
      <c r="D13" s="123" t="s">
        <v>55</v>
      </c>
      <c r="E13" s="124"/>
      <c r="F13" s="64">
        <v>30</v>
      </c>
      <c r="G13" s="31">
        <v>312</v>
      </c>
    </row>
    <row r="14" spans="2:10" ht="15.75">
      <c r="B14" s="61"/>
      <c r="C14" s="28"/>
      <c r="D14" s="27"/>
      <c r="E14" s="65"/>
      <c r="F14" s="66"/>
      <c r="G14" s="61"/>
    </row>
    <row r="16" spans="2:10" ht="15.75">
      <c r="B16" s="56" t="s">
        <v>56</v>
      </c>
      <c r="C16" s="57"/>
      <c r="D16" s="57"/>
      <c r="E16" s="57"/>
      <c r="F16" s="57"/>
      <c r="G16" s="58"/>
    </row>
    <row r="17" spans="2:7" ht="47.25">
      <c r="B17" s="59" t="s">
        <v>5</v>
      </c>
      <c r="C17" s="59" t="s">
        <v>42</v>
      </c>
      <c r="D17" s="121" t="s">
        <v>43</v>
      </c>
      <c r="E17" s="122"/>
      <c r="F17" s="60" t="s">
        <v>44</v>
      </c>
      <c r="G17" s="60" t="s">
        <v>45</v>
      </c>
    </row>
    <row r="18" spans="2:7" ht="15.75">
      <c r="B18" s="61">
        <v>1</v>
      </c>
      <c r="C18" s="28" t="s">
        <v>46</v>
      </c>
      <c r="D18" s="28" t="s">
        <v>57</v>
      </c>
      <c r="E18" s="62"/>
      <c r="F18" s="63">
        <v>5</v>
      </c>
      <c r="G18" s="31">
        <v>21216</v>
      </c>
    </row>
    <row r="19" spans="2:7" ht="15.75">
      <c r="B19" s="61"/>
      <c r="C19" s="28"/>
      <c r="D19" s="28" t="s">
        <v>58</v>
      </c>
      <c r="E19" s="62"/>
      <c r="F19" s="63">
        <v>5</v>
      </c>
      <c r="G19" s="31">
        <v>21216</v>
      </c>
    </row>
    <row r="20" spans="2:7" ht="15.75">
      <c r="B20" s="61"/>
      <c r="C20" s="28"/>
      <c r="D20" s="28" t="s">
        <v>59</v>
      </c>
      <c r="E20" s="62"/>
      <c r="F20" s="63">
        <v>5</v>
      </c>
      <c r="G20" s="31">
        <v>21216</v>
      </c>
    </row>
    <row r="21" spans="2:7" ht="15.75">
      <c r="B21" s="61"/>
      <c r="C21" s="28"/>
      <c r="D21" s="28" t="s">
        <v>60</v>
      </c>
      <c r="E21" s="62"/>
      <c r="F21" s="63">
        <v>3</v>
      </c>
      <c r="G21" s="31">
        <v>21216</v>
      </c>
    </row>
    <row r="22" spans="2:7" ht="15.75">
      <c r="B22" s="61"/>
      <c r="C22" s="28"/>
      <c r="D22" s="28"/>
      <c r="E22" s="62"/>
      <c r="F22" s="63"/>
      <c r="G22" s="31"/>
    </row>
    <row r="23" spans="2:7" ht="15.75">
      <c r="B23" s="61">
        <v>2</v>
      </c>
      <c r="C23" s="28" t="s">
        <v>51</v>
      </c>
      <c r="D23" s="28" t="s">
        <v>52</v>
      </c>
      <c r="E23" s="62"/>
      <c r="F23" s="63">
        <v>20</v>
      </c>
      <c r="G23" s="31">
        <v>312</v>
      </c>
    </row>
    <row r="24" spans="2:7" ht="15.75">
      <c r="B24" s="61"/>
      <c r="C24" s="28"/>
      <c r="D24" s="28" t="s">
        <v>53</v>
      </c>
      <c r="E24" s="62"/>
      <c r="F24" s="63">
        <v>10</v>
      </c>
      <c r="G24" s="31">
        <v>624</v>
      </c>
    </row>
    <row r="25" spans="2:7" ht="15.75">
      <c r="B25" s="61"/>
      <c r="C25" s="28"/>
      <c r="D25" s="28" t="s">
        <v>54</v>
      </c>
      <c r="E25" s="62"/>
      <c r="F25" s="63">
        <v>10</v>
      </c>
      <c r="G25" s="31">
        <v>624</v>
      </c>
    </row>
    <row r="26" spans="2:7" ht="15.75">
      <c r="B26" s="61"/>
      <c r="C26" s="28"/>
      <c r="D26" s="123" t="s">
        <v>55</v>
      </c>
      <c r="E26" s="124"/>
      <c r="F26" s="64">
        <v>30</v>
      </c>
      <c r="G26" s="31">
        <v>312</v>
      </c>
    </row>
    <row r="27" spans="2:7" ht="15.75">
      <c r="B27" s="61"/>
      <c r="C27" s="28"/>
      <c r="D27" s="123"/>
      <c r="E27" s="124"/>
      <c r="F27" s="64"/>
      <c r="G27" s="67"/>
    </row>
    <row r="29" spans="2:7" ht="15.75">
      <c r="B29" s="56" t="s">
        <v>61</v>
      </c>
      <c r="C29" s="57"/>
      <c r="D29" s="57"/>
      <c r="E29" s="57"/>
      <c r="F29" s="57"/>
      <c r="G29" s="58"/>
    </row>
    <row r="30" spans="2:7" ht="47.25">
      <c r="B30" s="59" t="s">
        <v>5</v>
      </c>
      <c r="C30" s="59" t="s">
        <v>42</v>
      </c>
      <c r="D30" s="121" t="s">
        <v>43</v>
      </c>
      <c r="E30" s="122"/>
      <c r="F30" s="60" t="s">
        <v>44</v>
      </c>
      <c r="G30" s="60" t="s">
        <v>45</v>
      </c>
    </row>
    <row r="31" spans="2:7" ht="15.75">
      <c r="B31" s="61">
        <v>1</v>
      </c>
      <c r="C31" s="28" t="s">
        <v>46</v>
      </c>
      <c r="D31" s="28" t="s">
        <v>57</v>
      </c>
      <c r="E31" s="62"/>
      <c r="F31" s="63">
        <v>5</v>
      </c>
      <c r="G31" s="31">
        <v>21216</v>
      </c>
    </row>
    <row r="32" spans="2:7" ht="15.75">
      <c r="B32" s="61"/>
      <c r="C32" s="28"/>
      <c r="D32" s="28" t="s">
        <v>62</v>
      </c>
      <c r="E32" s="62"/>
      <c r="F32" s="63">
        <v>5</v>
      </c>
      <c r="G32" s="31">
        <v>21216</v>
      </c>
    </row>
    <row r="33" spans="2:7" ht="15.75">
      <c r="B33" s="61"/>
      <c r="C33" s="28"/>
      <c r="D33" s="28" t="s">
        <v>60</v>
      </c>
      <c r="E33" s="62"/>
      <c r="F33" s="63">
        <v>3</v>
      </c>
      <c r="G33" s="31">
        <v>21216</v>
      </c>
    </row>
    <row r="34" spans="2:7" ht="15.75">
      <c r="B34" s="61"/>
      <c r="C34" s="28"/>
      <c r="D34" s="28"/>
      <c r="E34" s="62"/>
      <c r="F34" s="63"/>
      <c r="G34" s="31"/>
    </row>
    <row r="35" spans="2:7" ht="15.75">
      <c r="B35" s="61">
        <v>2</v>
      </c>
      <c r="C35" s="28" t="s">
        <v>51</v>
      </c>
      <c r="D35" s="28" t="s">
        <v>52</v>
      </c>
      <c r="E35" s="62"/>
      <c r="F35" s="63">
        <v>20</v>
      </c>
      <c r="G35" s="31">
        <v>312</v>
      </c>
    </row>
    <row r="36" spans="2:7" ht="15.75">
      <c r="B36" s="61"/>
      <c r="C36" s="28"/>
      <c r="D36" s="28" t="s">
        <v>53</v>
      </c>
      <c r="E36" s="62"/>
      <c r="F36" s="63">
        <v>10</v>
      </c>
      <c r="G36" s="31">
        <v>624</v>
      </c>
    </row>
    <row r="37" spans="2:7" ht="15.75">
      <c r="B37" s="61"/>
      <c r="C37" s="28"/>
      <c r="D37" s="28" t="s">
        <v>54</v>
      </c>
      <c r="E37" s="62"/>
      <c r="F37" s="63">
        <v>10</v>
      </c>
      <c r="G37" s="31">
        <v>624</v>
      </c>
    </row>
    <row r="38" spans="2:7" ht="15.75">
      <c r="B38" s="61"/>
      <c r="C38" s="28"/>
      <c r="D38" s="123" t="s">
        <v>55</v>
      </c>
      <c r="E38" s="124"/>
      <c r="F38" s="64">
        <v>30</v>
      </c>
      <c r="G38" s="31">
        <v>312</v>
      </c>
    </row>
    <row r="39" spans="2:7" ht="15.75">
      <c r="B39" s="61"/>
      <c r="C39" s="28"/>
      <c r="D39" s="123"/>
      <c r="E39" s="124"/>
      <c r="F39" s="64"/>
      <c r="G39" s="67"/>
    </row>
    <row r="41" spans="2:7" ht="15.75">
      <c r="B41" s="56" t="s">
        <v>63</v>
      </c>
      <c r="C41" s="57"/>
      <c r="D41" s="57"/>
      <c r="E41" s="57"/>
      <c r="F41" s="57"/>
      <c r="G41" s="58"/>
    </row>
    <row r="42" spans="2:7" ht="47.25">
      <c r="B42" s="59" t="s">
        <v>5</v>
      </c>
      <c r="C42" s="59" t="s">
        <v>42</v>
      </c>
      <c r="D42" s="121" t="s">
        <v>43</v>
      </c>
      <c r="E42" s="122"/>
      <c r="F42" s="60" t="s">
        <v>44</v>
      </c>
      <c r="G42" s="60" t="s">
        <v>45</v>
      </c>
    </row>
    <row r="43" spans="2:7" ht="15.75">
      <c r="B43" s="61">
        <v>1</v>
      </c>
      <c r="C43" s="28" t="s">
        <v>46</v>
      </c>
      <c r="D43" s="28" t="s">
        <v>64</v>
      </c>
      <c r="E43" s="62"/>
      <c r="F43" s="63">
        <v>5</v>
      </c>
      <c r="G43" s="31">
        <v>1560</v>
      </c>
    </row>
    <row r="44" spans="2:7" ht="15.75">
      <c r="B44" s="61"/>
      <c r="C44" s="28"/>
      <c r="D44" s="28" t="s">
        <v>65</v>
      </c>
      <c r="E44" s="62"/>
      <c r="F44" s="63">
        <v>5</v>
      </c>
      <c r="G44" s="31">
        <v>1560</v>
      </c>
    </row>
    <row r="45" spans="2:7" ht="15.75">
      <c r="B45" s="61"/>
      <c r="C45" s="28"/>
      <c r="D45" s="28" t="s">
        <v>66</v>
      </c>
      <c r="E45" s="62"/>
      <c r="F45" s="63">
        <v>10</v>
      </c>
      <c r="G45" s="31">
        <v>1560</v>
      </c>
    </row>
    <row r="46" spans="2:7" ht="15.75">
      <c r="B46" s="61"/>
      <c r="C46" s="28"/>
      <c r="D46" s="28" t="s">
        <v>67</v>
      </c>
      <c r="E46" s="62"/>
      <c r="F46" s="63">
        <v>60</v>
      </c>
      <c r="G46" s="31">
        <v>1560</v>
      </c>
    </row>
    <row r="47" spans="2:7" ht="15.75">
      <c r="B47" s="61"/>
      <c r="C47" s="28"/>
      <c r="D47" s="28" t="s">
        <v>68</v>
      </c>
      <c r="E47" s="62"/>
      <c r="F47" s="63">
        <v>10</v>
      </c>
      <c r="G47" s="31">
        <v>1560</v>
      </c>
    </row>
    <row r="48" spans="2:7" ht="15.75">
      <c r="B48" s="61"/>
      <c r="C48" s="28"/>
      <c r="D48" s="28" t="s">
        <v>69</v>
      </c>
      <c r="E48" s="62"/>
      <c r="F48" s="63">
        <v>5</v>
      </c>
      <c r="G48" s="31">
        <v>1560</v>
      </c>
    </row>
    <row r="49" spans="2:7" ht="15.75">
      <c r="B49" s="61"/>
      <c r="C49" s="28"/>
      <c r="D49" s="28" t="s">
        <v>70</v>
      </c>
      <c r="E49" s="62"/>
      <c r="F49" s="63">
        <v>5</v>
      </c>
      <c r="G49" s="31">
        <v>1560</v>
      </c>
    </row>
    <row r="50" spans="2:7" ht="15.75">
      <c r="B50" s="61"/>
      <c r="C50" s="28"/>
      <c r="D50" s="28" t="s">
        <v>60</v>
      </c>
      <c r="E50" s="62"/>
      <c r="F50" s="63">
        <v>3</v>
      </c>
      <c r="G50" s="31">
        <v>1560</v>
      </c>
    </row>
    <row r="51" spans="2:7" ht="15.75">
      <c r="B51" s="61"/>
      <c r="C51" s="28"/>
      <c r="D51" s="28" t="s">
        <v>227</v>
      </c>
      <c r="E51" s="62"/>
      <c r="F51" s="63">
        <v>180</v>
      </c>
      <c r="G51" s="31">
        <v>1560</v>
      </c>
    </row>
    <row r="52" spans="2:7" ht="15.75">
      <c r="B52" s="61"/>
      <c r="C52" s="28"/>
      <c r="D52" s="28"/>
      <c r="E52" s="62"/>
      <c r="F52" s="63"/>
      <c r="G52" s="31"/>
    </row>
    <row r="53" spans="2:7" ht="15.75">
      <c r="B53" s="61">
        <v>2</v>
      </c>
      <c r="C53" s="28" t="s">
        <v>51</v>
      </c>
      <c r="D53" s="28" t="s">
        <v>52</v>
      </c>
      <c r="E53" s="62"/>
      <c r="F53" s="63">
        <v>20</v>
      </c>
      <c r="G53" s="31">
        <v>312</v>
      </c>
    </row>
    <row r="54" spans="2:7" ht="15.75">
      <c r="B54" s="61"/>
      <c r="C54" s="28"/>
      <c r="D54" s="28" t="s">
        <v>53</v>
      </c>
      <c r="E54" s="62"/>
      <c r="F54" s="63">
        <v>30</v>
      </c>
      <c r="G54" s="31">
        <v>312</v>
      </c>
    </row>
    <row r="55" spans="2:7" ht="15.75">
      <c r="B55" s="61"/>
      <c r="C55" s="28"/>
      <c r="D55" s="28" t="s">
        <v>54</v>
      </c>
      <c r="E55" s="62"/>
      <c r="F55" s="63">
        <v>30</v>
      </c>
      <c r="G55" s="31">
        <v>312</v>
      </c>
    </row>
    <row r="56" spans="2:7" ht="15.75">
      <c r="B56" s="61"/>
      <c r="C56" s="28"/>
      <c r="D56" s="123" t="s">
        <v>55</v>
      </c>
      <c r="E56" s="124"/>
      <c r="F56" s="64">
        <v>30</v>
      </c>
      <c r="G56" s="31">
        <v>312</v>
      </c>
    </row>
    <row r="57" spans="2:7" ht="15.75">
      <c r="B57" s="61"/>
      <c r="C57" s="28"/>
      <c r="D57" s="123"/>
      <c r="E57" s="124"/>
      <c r="F57" s="64"/>
      <c r="G57" s="67"/>
    </row>
    <row r="59" spans="2:7" ht="15.75">
      <c r="B59" s="56" t="s">
        <v>71</v>
      </c>
      <c r="C59" s="57"/>
      <c r="D59" s="57"/>
      <c r="E59" s="57"/>
      <c r="F59" s="57"/>
      <c r="G59" s="58"/>
    </row>
    <row r="60" spans="2:7" ht="47.25">
      <c r="B60" s="59" t="s">
        <v>5</v>
      </c>
      <c r="C60" s="59" t="s">
        <v>42</v>
      </c>
      <c r="D60" s="121" t="s">
        <v>43</v>
      </c>
      <c r="E60" s="122"/>
      <c r="F60" s="60" t="s">
        <v>44</v>
      </c>
      <c r="G60" s="60" t="s">
        <v>45</v>
      </c>
    </row>
    <row r="61" spans="2:7" ht="15.75">
      <c r="B61" s="61">
        <v>1</v>
      </c>
      <c r="C61" s="28" t="s">
        <v>46</v>
      </c>
      <c r="D61" s="28" t="s">
        <v>72</v>
      </c>
      <c r="E61" s="62"/>
      <c r="F61" s="63">
        <v>20</v>
      </c>
      <c r="G61" s="31">
        <v>5616</v>
      </c>
    </row>
    <row r="62" spans="2:7" ht="15.75">
      <c r="B62" s="61"/>
      <c r="C62" s="28"/>
      <c r="D62" s="28" t="s">
        <v>73</v>
      </c>
      <c r="E62" s="62"/>
      <c r="F62" s="63">
        <v>45</v>
      </c>
      <c r="G62" s="31">
        <v>11856</v>
      </c>
    </row>
    <row r="63" spans="2:7" ht="15.75">
      <c r="B63" s="61"/>
      <c r="C63" s="28"/>
      <c r="D63" s="28" t="s">
        <v>74</v>
      </c>
      <c r="E63" s="62"/>
      <c r="F63" s="63">
        <v>90</v>
      </c>
      <c r="G63" s="31">
        <v>2496</v>
      </c>
    </row>
    <row r="64" spans="2:7" ht="15.75">
      <c r="B64" s="61"/>
      <c r="C64" s="28"/>
      <c r="D64" s="28" t="s">
        <v>75</v>
      </c>
      <c r="E64" s="62"/>
      <c r="F64" s="63">
        <v>120</v>
      </c>
      <c r="G64" s="31">
        <v>936</v>
      </c>
    </row>
    <row r="65" spans="2:7" ht="15.75">
      <c r="B65" s="61"/>
      <c r="C65" s="28"/>
      <c r="D65" s="28"/>
      <c r="E65" s="62"/>
      <c r="F65" s="63"/>
      <c r="G65" s="31"/>
    </row>
    <row r="66" spans="2:7" ht="15.75">
      <c r="B66" s="61">
        <v>2</v>
      </c>
      <c r="C66" s="28" t="s">
        <v>51</v>
      </c>
      <c r="D66" s="28" t="s">
        <v>76</v>
      </c>
      <c r="E66" s="62"/>
      <c r="F66" s="63">
        <v>20</v>
      </c>
      <c r="G66" s="31">
        <v>312</v>
      </c>
    </row>
    <row r="67" spans="2:7" ht="15.75">
      <c r="B67" s="61"/>
      <c r="C67" s="28"/>
      <c r="D67" s="28" t="s">
        <v>53</v>
      </c>
      <c r="E67" s="62"/>
      <c r="F67" s="63">
        <v>30</v>
      </c>
      <c r="G67" s="31">
        <v>624</v>
      </c>
    </row>
    <row r="68" spans="2:7" ht="15.75">
      <c r="B68" s="61"/>
      <c r="C68" s="28"/>
      <c r="D68" s="28" t="s">
        <v>54</v>
      </c>
      <c r="E68" s="62"/>
      <c r="F68" s="63">
        <v>30</v>
      </c>
      <c r="G68" s="31">
        <v>624</v>
      </c>
    </row>
    <row r="69" spans="2:7" ht="15.75">
      <c r="B69" s="61"/>
      <c r="C69" s="28"/>
      <c r="D69" s="123" t="s">
        <v>55</v>
      </c>
      <c r="E69" s="124"/>
      <c r="F69" s="64">
        <v>30</v>
      </c>
      <c r="G69" s="31">
        <v>312</v>
      </c>
    </row>
    <row r="70" spans="2:7" ht="15.75">
      <c r="B70" s="61"/>
      <c r="C70" s="28"/>
      <c r="D70" s="123"/>
      <c r="E70" s="124"/>
      <c r="F70" s="64"/>
      <c r="G70" s="67"/>
    </row>
    <row r="72" spans="2:7" ht="15.75">
      <c r="B72" s="56" t="s">
        <v>77</v>
      </c>
      <c r="C72" s="57"/>
      <c r="D72" s="57"/>
      <c r="E72" s="57"/>
      <c r="F72" s="57"/>
      <c r="G72" s="58"/>
    </row>
    <row r="73" spans="2:7" ht="47.25">
      <c r="B73" s="59" t="s">
        <v>5</v>
      </c>
      <c r="C73" s="59" t="s">
        <v>42</v>
      </c>
      <c r="D73" s="121" t="s">
        <v>43</v>
      </c>
      <c r="E73" s="122"/>
      <c r="F73" s="60" t="s">
        <v>44</v>
      </c>
      <c r="G73" s="60" t="s">
        <v>45</v>
      </c>
    </row>
    <row r="74" spans="2:7" ht="15.75">
      <c r="B74" s="61">
        <v>1</v>
      </c>
      <c r="C74" s="28" t="s">
        <v>46</v>
      </c>
      <c r="D74" s="28" t="s">
        <v>78</v>
      </c>
      <c r="E74" s="62"/>
      <c r="F74" s="63">
        <v>3</v>
      </c>
      <c r="G74" s="31">
        <v>21216</v>
      </c>
    </row>
    <row r="75" spans="2:7" ht="15.75">
      <c r="B75" s="61"/>
      <c r="C75" s="28"/>
      <c r="D75" s="28" t="s">
        <v>79</v>
      </c>
      <c r="E75" s="62"/>
      <c r="F75" s="63">
        <v>3</v>
      </c>
      <c r="G75" s="31">
        <v>21216</v>
      </c>
    </row>
    <row r="76" spans="2:7" ht="15.75">
      <c r="B76" s="61"/>
      <c r="C76" s="28"/>
      <c r="D76" s="28" t="s">
        <v>80</v>
      </c>
      <c r="E76" s="62"/>
      <c r="F76" s="63">
        <v>3</v>
      </c>
      <c r="G76" s="31">
        <v>21216</v>
      </c>
    </row>
    <row r="77" spans="2:7" ht="15.75">
      <c r="B77" s="61"/>
      <c r="C77" s="28"/>
      <c r="D77" s="28" t="s">
        <v>81</v>
      </c>
      <c r="E77" s="62"/>
      <c r="F77" s="63">
        <v>25</v>
      </c>
      <c r="G77" s="31">
        <v>21216</v>
      </c>
    </row>
    <row r="78" spans="2:7" ht="15.75">
      <c r="B78" s="61"/>
      <c r="C78" s="28"/>
      <c r="D78" s="28" t="s">
        <v>69</v>
      </c>
      <c r="E78" s="62"/>
      <c r="F78" s="63">
        <v>3</v>
      </c>
      <c r="G78" s="31">
        <v>21216</v>
      </c>
    </row>
    <row r="79" spans="2:7" ht="15.75">
      <c r="B79" s="61"/>
      <c r="C79" s="28"/>
      <c r="D79" s="28" t="s">
        <v>82</v>
      </c>
      <c r="E79" s="62"/>
      <c r="F79" s="63">
        <v>3</v>
      </c>
      <c r="G79" s="31">
        <v>21216</v>
      </c>
    </row>
    <row r="80" spans="2:7" ht="15.75">
      <c r="B80" s="61"/>
      <c r="C80" s="28"/>
      <c r="D80" s="28" t="s">
        <v>70</v>
      </c>
      <c r="E80" s="62"/>
      <c r="F80" s="63">
        <v>3</v>
      </c>
      <c r="G80" s="31">
        <v>21216</v>
      </c>
    </row>
    <row r="81" spans="2:7" ht="15.75">
      <c r="B81" s="61"/>
      <c r="C81" s="28"/>
      <c r="D81" s="28"/>
      <c r="E81" s="62"/>
      <c r="F81" s="63"/>
      <c r="G81" s="31"/>
    </row>
    <row r="82" spans="2:7" ht="15.75">
      <c r="B82" s="61">
        <v>2</v>
      </c>
      <c r="C82" s="28" t="s">
        <v>51</v>
      </c>
      <c r="D82" s="28" t="s">
        <v>52</v>
      </c>
      <c r="E82" s="62"/>
      <c r="F82" s="63">
        <v>20</v>
      </c>
      <c r="G82" s="31">
        <v>312</v>
      </c>
    </row>
    <row r="83" spans="2:7" ht="15.75">
      <c r="B83" s="61"/>
      <c r="C83" s="28"/>
      <c r="D83" s="28" t="s">
        <v>53</v>
      </c>
      <c r="E83" s="62"/>
      <c r="F83" s="63">
        <v>30</v>
      </c>
      <c r="G83" s="31">
        <v>624</v>
      </c>
    </row>
    <row r="84" spans="2:7" ht="15.75">
      <c r="B84" s="61"/>
      <c r="C84" s="28"/>
      <c r="D84" s="28" t="s">
        <v>54</v>
      </c>
      <c r="E84" s="62"/>
      <c r="F84" s="63">
        <v>30</v>
      </c>
      <c r="G84" s="31">
        <v>624</v>
      </c>
    </row>
    <row r="85" spans="2:7" ht="15.75">
      <c r="B85" s="61"/>
      <c r="C85" s="28"/>
      <c r="D85" s="123" t="s">
        <v>55</v>
      </c>
      <c r="E85" s="124"/>
      <c r="F85" s="64">
        <v>30</v>
      </c>
      <c r="G85" s="67">
        <v>312</v>
      </c>
    </row>
    <row r="86" spans="2:7" ht="15.75">
      <c r="B86" s="61"/>
      <c r="C86" s="28"/>
      <c r="D86" s="123"/>
      <c r="E86" s="124"/>
      <c r="F86" s="64"/>
      <c r="G86" s="67"/>
    </row>
    <row r="88" spans="2:7" ht="15.75">
      <c r="B88" s="56" t="s">
        <v>83</v>
      </c>
      <c r="C88" s="57"/>
      <c r="D88" s="57"/>
      <c r="E88" s="57"/>
      <c r="F88" s="57"/>
      <c r="G88" s="58"/>
    </row>
    <row r="89" spans="2:7" ht="47.25">
      <c r="B89" s="59" t="s">
        <v>5</v>
      </c>
      <c r="C89" s="59" t="s">
        <v>42</v>
      </c>
      <c r="D89" s="121" t="s">
        <v>43</v>
      </c>
      <c r="E89" s="122"/>
      <c r="F89" s="60" t="s">
        <v>44</v>
      </c>
      <c r="G89" s="60" t="s">
        <v>45</v>
      </c>
    </row>
    <row r="90" spans="2:7" ht="15.75">
      <c r="B90" s="61">
        <v>1</v>
      </c>
      <c r="C90" s="28" t="s">
        <v>46</v>
      </c>
      <c r="D90" s="34" t="s">
        <v>84</v>
      </c>
      <c r="E90" s="62"/>
      <c r="F90" s="63">
        <v>90</v>
      </c>
      <c r="G90" s="31">
        <v>312</v>
      </c>
    </row>
    <row r="91" spans="2:7" ht="15.75">
      <c r="B91" s="61"/>
      <c r="C91" s="28"/>
      <c r="D91" s="34" t="s">
        <v>85</v>
      </c>
      <c r="E91" s="62"/>
      <c r="F91" s="63">
        <v>360</v>
      </c>
      <c r="G91" s="31">
        <v>312</v>
      </c>
    </row>
    <row r="92" spans="2:7" ht="15.75">
      <c r="B92" s="61"/>
      <c r="C92" s="28"/>
      <c r="D92" s="34" t="s">
        <v>86</v>
      </c>
      <c r="E92" s="62"/>
      <c r="F92" s="63">
        <v>45</v>
      </c>
      <c r="G92" s="31">
        <v>624</v>
      </c>
    </row>
    <row r="93" spans="2:7" ht="15.75">
      <c r="B93" s="61"/>
      <c r="C93" s="28"/>
      <c r="D93" s="34" t="s">
        <v>87</v>
      </c>
      <c r="E93" s="62"/>
      <c r="F93" s="63">
        <v>20</v>
      </c>
      <c r="G93" s="31">
        <v>312</v>
      </c>
    </row>
    <row r="94" spans="2:7" ht="15.75">
      <c r="B94" s="61"/>
      <c r="C94" s="28"/>
      <c r="D94" s="34" t="s">
        <v>88</v>
      </c>
      <c r="E94" s="62"/>
      <c r="F94" s="63">
        <v>30</v>
      </c>
      <c r="G94" s="31">
        <v>624</v>
      </c>
    </row>
    <row r="95" spans="2:7" ht="37.5" customHeight="1">
      <c r="B95" s="61"/>
      <c r="C95" s="28"/>
      <c r="D95" s="147" t="s">
        <v>89</v>
      </c>
      <c r="E95" s="148"/>
      <c r="F95" s="63">
        <v>120</v>
      </c>
      <c r="G95" s="31">
        <v>624</v>
      </c>
    </row>
    <row r="96" spans="2:7" ht="15.75">
      <c r="B96" s="61"/>
      <c r="C96" s="28"/>
      <c r="D96" s="34" t="s">
        <v>90</v>
      </c>
      <c r="E96" s="62"/>
      <c r="F96" s="63">
        <v>60</v>
      </c>
      <c r="G96" s="31">
        <v>624</v>
      </c>
    </row>
    <row r="97" spans="2:11" ht="70.5" customHeight="1">
      <c r="B97" s="61"/>
      <c r="C97" s="28"/>
      <c r="D97" s="147" t="s">
        <v>91</v>
      </c>
      <c r="E97" s="148"/>
      <c r="F97" s="63">
        <v>180</v>
      </c>
      <c r="G97" s="31">
        <v>624</v>
      </c>
    </row>
    <row r="98" spans="2:11" ht="38.25" customHeight="1">
      <c r="B98" s="61"/>
      <c r="C98" s="28"/>
      <c r="D98" s="147" t="s">
        <v>92</v>
      </c>
      <c r="E98" s="148"/>
      <c r="F98" s="63">
        <v>60</v>
      </c>
      <c r="G98" s="31">
        <v>624</v>
      </c>
      <c r="K98" s="8"/>
    </row>
    <row r="99" spans="2:11" ht="18.75" customHeight="1">
      <c r="B99" s="61"/>
      <c r="C99" s="28"/>
      <c r="D99" s="126" t="s">
        <v>93</v>
      </c>
      <c r="E99" s="127"/>
      <c r="F99" s="63">
        <v>20</v>
      </c>
      <c r="G99" s="31">
        <v>624</v>
      </c>
      <c r="K99" s="8"/>
    </row>
    <row r="100" spans="2:11" ht="20.25" customHeight="1">
      <c r="B100" s="61"/>
      <c r="C100" s="28"/>
      <c r="D100" s="126" t="s">
        <v>94</v>
      </c>
      <c r="E100" s="127"/>
      <c r="F100" s="63">
        <v>20</v>
      </c>
      <c r="G100" s="31">
        <v>624</v>
      </c>
      <c r="K100" s="8"/>
    </row>
    <row r="101" spans="2:11" ht="15.75">
      <c r="B101" s="61"/>
      <c r="C101" s="28"/>
      <c r="D101" s="28"/>
      <c r="E101" s="62"/>
      <c r="F101" s="63"/>
      <c r="G101" s="31"/>
      <c r="K101" s="8"/>
    </row>
    <row r="102" spans="2:11" ht="15.75">
      <c r="B102" s="61">
        <v>2</v>
      </c>
      <c r="C102" s="28" t="s">
        <v>51</v>
      </c>
      <c r="D102" s="28" t="s">
        <v>52</v>
      </c>
      <c r="E102" s="62"/>
      <c r="F102" s="63">
        <v>20</v>
      </c>
      <c r="G102" s="31">
        <v>312</v>
      </c>
    </row>
    <row r="103" spans="2:11" ht="15.75">
      <c r="B103" s="61"/>
      <c r="C103" s="28"/>
      <c r="D103" s="28" t="s">
        <v>53</v>
      </c>
      <c r="E103" s="62"/>
      <c r="F103" s="63">
        <v>10</v>
      </c>
      <c r="G103" s="31">
        <v>624</v>
      </c>
    </row>
    <row r="104" spans="2:11" ht="15.75">
      <c r="B104" s="61"/>
      <c r="C104" s="28"/>
      <c r="D104" s="28" t="s">
        <v>54</v>
      </c>
      <c r="E104" s="62"/>
      <c r="F104" s="63">
        <v>10</v>
      </c>
      <c r="G104" s="31">
        <v>624</v>
      </c>
    </row>
    <row r="105" spans="2:11" ht="15.75">
      <c r="B105" s="61"/>
      <c r="C105" s="28"/>
      <c r="D105" s="123" t="s">
        <v>55</v>
      </c>
      <c r="E105" s="124"/>
      <c r="F105" s="64">
        <v>30</v>
      </c>
      <c r="G105" s="67">
        <v>624</v>
      </c>
    </row>
    <row r="106" spans="2:11" ht="15.75">
      <c r="B106" s="61"/>
      <c r="C106" s="28"/>
      <c r="D106" s="123"/>
      <c r="E106" s="124"/>
      <c r="F106" s="64"/>
      <c r="G106" s="67"/>
    </row>
  </sheetData>
  <mergeCells count="26">
    <mergeCell ref="D100:E100"/>
    <mergeCell ref="D105:E105"/>
    <mergeCell ref="D106:E106"/>
    <mergeCell ref="D89:E89"/>
    <mergeCell ref="D95:E95"/>
    <mergeCell ref="D97:E97"/>
    <mergeCell ref="D98:E98"/>
    <mergeCell ref="D99:E99"/>
    <mergeCell ref="D73:E73"/>
    <mergeCell ref="D85:E85"/>
    <mergeCell ref="D86:E86"/>
    <mergeCell ref="D56:E56"/>
    <mergeCell ref="D57:E57"/>
    <mergeCell ref="D60:E60"/>
    <mergeCell ref="D69:E69"/>
    <mergeCell ref="D70:E70"/>
    <mergeCell ref="D27:E27"/>
    <mergeCell ref="D30:E30"/>
    <mergeCell ref="D38:E38"/>
    <mergeCell ref="D39:E39"/>
    <mergeCell ref="D42:E42"/>
    <mergeCell ref="B1:G1"/>
    <mergeCell ref="D4:E4"/>
    <mergeCell ref="D13:E13"/>
    <mergeCell ref="D17:E17"/>
    <mergeCell ref="D26: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8"/>
  <sheetViews>
    <sheetView showGridLines="0" topLeftCell="A54" zoomScale="80" zoomScaleNormal="80" workbookViewId="0">
      <selection activeCell="A74" sqref="A74:XFD74"/>
    </sheetView>
  </sheetViews>
  <sheetFormatPr defaultColWidth="9.140625" defaultRowHeight="15"/>
  <cols>
    <col min="1" max="1" width="3.42578125" style="1" customWidth="1"/>
    <col min="2" max="2" width="4.140625" style="1" customWidth="1"/>
    <col min="3" max="3" width="44.28515625" style="1" customWidth="1"/>
    <col min="4" max="4" width="20.85546875" style="1" customWidth="1"/>
    <col min="5" max="5" width="35.85546875" style="1" customWidth="1"/>
    <col min="6" max="6" width="20.5703125" style="1" customWidth="1"/>
    <col min="7" max="7" width="17.5703125" style="1" customWidth="1"/>
    <col min="8" max="8" width="3.28515625" style="1" customWidth="1"/>
    <col min="9" max="9" width="15.5703125" style="1" customWidth="1"/>
    <col min="10" max="10" width="9.140625" style="1"/>
    <col min="11" max="11" width="15.5703125" style="1" customWidth="1"/>
    <col min="12" max="16384" width="9.140625" style="1"/>
  </cols>
  <sheetData>
    <row r="1" spans="2:9" ht="15.75">
      <c r="B1" s="130" t="s">
        <v>133</v>
      </c>
      <c r="C1" s="130"/>
      <c r="D1" s="130"/>
      <c r="E1" s="130"/>
      <c r="F1" s="130"/>
      <c r="G1" s="130"/>
      <c r="H1" s="49"/>
      <c r="I1" s="49"/>
    </row>
    <row r="2" spans="2:9" ht="15.75">
      <c r="B2" s="2"/>
      <c r="C2" s="2"/>
      <c r="D2" s="2"/>
      <c r="F2" s="2"/>
      <c r="G2" s="2"/>
      <c r="H2" s="2"/>
      <c r="I2" s="2"/>
    </row>
    <row r="3" spans="2:9" ht="15.75">
      <c r="B3" s="16" t="s">
        <v>134</v>
      </c>
      <c r="C3" s="38"/>
      <c r="D3" s="38"/>
      <c r="E3" s="38"/>
      <c r="F3" s="38"/>
      <c r="G3" s="44"/>
      <c r="H3" s="50"/>
      <c r="I3" s="50"/>
    </row>
    <row r="4" spans="2:9" ht="71.25">
      <c r="B4" s="39" t="s">
        <v>5</v>
      </c>
      <c r="C4" s="39" t="s">
        <v>43</v>
      </c>
      <c r="D4" s="20" t="s">
        <v>135</v>
      </c>
      <c r="E4" s="39" t="s">
        <v>8</v>
      </c>
      <c r="F4" s="40" t="s">
        <v>136</v>
      </c>
      <c r="G4" s="40" t="s">
        <v>137</v>
      </c>
      <c r="H4" s="51"/>
      <c r="I4" s="51"/>
    </row>
    <row r="5" spans="2:9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138</v>
      </c>
      <c r="H5" s="51"/>
      <c r="I5" s="53" t="s">
        <v>139</v>
      </c>
    </row>
    <row r="6" spans="2:9" ht="15.75">
      <c r="B6" s="52">
        <v>1</v>
      </c>
      <c r="C6" s="23" t="s">
        <v>47</v>
      </c>
      <c r="D6" s="43">
        <v>3</v>
      </c>
      <c r="E6" s="42" t="s">
        <v>140</v>
      </c>
      <c r="F6" s="43">
        <v>104500</v>
      </c>
      <c r="G6" s="43">
        <f>F6/D6</f>
        <v>34833.333333333336</v>
      </c>
      <c r="H6" s="51"/>
      <c r="I6" s="54" t="s">
        <v>141</v>
      </c>
    </row>
    <row r="7" spans="2:9">
      <c r="B7" s="52">
        <v>2</v>
      </c>
      <c r="C7" s="7" t="s">
        <v>48</v>
      </c>
      <c r="D7" s="43">
        <v>3</v>
      </c>
      <c r="E7" s="42" t="s">
        <v>140</v>
      </c>
      <c r="F7" s="43">
        <v>104500</v>
      </c>
      <c r="G7" s="43">
        <f>F7/D7</f>
        <v>34833.333333333336</v>
      </c>
      <c r="H7" s="51"/>
      <c r="I7" s="54" t="s">
        <v>142</v>
      </c>
    </row>
    <row r="8" spans="2:9" ht="15.75">
      <c r="B8" s="52">
        <v>3</v>
      </c>
      <c r="C8" s="27" t="s">
        <v>49</v>
      </c>
      <c r="D8" s="43">
        <v>3</v>
      </c>
      <c r="E8" s="42" t="s">
        <v>140</v>
      </c>
      <c r="F8" s="43">
        <v>104500</v>
      </c>
      <c r="G8" s="43">
        <f>F8/D8</f>
        <v>34833.333333333336</v>
      </c>
      <c r="H8" s="51"/>
      <c r="I8" s="54" t="s">
        <v>143</v>
      </c>
    </row>
    <row r="9" spans="2:9" ht="15.75">
      <c r="B9" s="52">
        <v>4</v>
      </c>
      <c r="C9" s="28" t="s">
        <v>50</v>
      </c>
      <c r="D9" s="43">
        <v>3</v>
      </c>
      <c r="E9" s="42" t="s">
        <v>140</v>
      </c>
      <c r="F9" s="43">
        <v>104500</v>
      </c>
      <c r="G9" s="43">
        <f>F9/D9</f>
        <v>34833.333333333336</v>
      </c>
      <c r="H9" s="51"/>
      <c r="I9" s="54" t="s">
        <v>144</v>
      </c>
    </row>
    <row r="10" spans="2:9">
      <c r="B10" s="52"/>
      <c r="C10" s="42"/>
      <c r="D10" s="43"/>
      <c r="E10" s="42"/>
      <c r="F10" s="43"/>
      <c r="G10" s="43"/>
      <c r="H10" s="51"/>
      <c r="I10" s="55" t="s">
        <v>140</v>
      </c>
    </row>
    <row r="12" spans="2:9" ht="15.75">
      <c r="B12" s="16" t="s">
        <v>145</v>
      </c>
      <c r="C12" s="38"/>
      <c r="D12" s="38"/>
      <c r="E12" s="38"/>
      <c r="F12" s="38"/>
      <c r="G12" s="44"/>
      <c r="H12" s="50"/>
      <c r="I12" s="50"/>
    </row>
    <row r="13" spans="2:9" ht="71.25">
      <c r="B13" s="39" t="s">
        <v>5</v>
      </c>
      <c r="C13" s="39" t="s">
        <v>43</v>
      </c>
      <c r="D13" s="20" t="s">
        <v>135</v>
      </c>
      <c r="E13" s="39" t="s">
        <v>8</v>
      </c>
      <c r="F13" s="40" t="s">
        <v>136</v>
      </c>
      <c r="G13" s="40" t="s">
        <v>137</v>
      </c>
      <c r="H13" s="51"/>
      <c r="I13" s="51"/>
    </row>
    <row r="14" spans="2:9">
      <c r="B14" s="41">
        <v>1</v>
      </c>
      <c r="C14" s="41">
        <v>2</v>
      </c>
      <c r="D14" s="41">
        <v>3</v>
      </c>
      <c r="E14" s="41">
        <v>4</v>
      </c>
      <c r="F14" s="41">
        <v>5</v>
      </c>
      <c r="G14" s="41" t="s">
        <v>138</v>
      </c>
      <c r="H14" s="51"/>
      <c r="I14" s="53" t="s">
        <v>139</v>
      </c>
    </row>
    <row r="15" spans="2:9" ht="15.75">
      <c r="B15" s="52">
        <v>1</v>
      </c>
      <c r="C15" s="28" t="s">
        <v>57</v>
      </c>
      <c r="D15" s="43">
        <v>5</v>
      </c>
      <c r="E15" s="42" t="s">
        <v>140</v>
      </c>
      <c r="F15" s="43">
        <v>104500</v>
      </c>
      <c r="G15" s="43">
        <f>F15/D15</f>
        <v>20900</v>
      </c>
      <c r="H15" s="51"/>
      <c r="I15" s="54" t="s">
        <v>141</v>
      </c>
    </row>
    <row r="16" spans="2:9" ht="15.75">
      <c r="B16" s="52">
        <v>2</v>
      </c>
      <c r="C16" s="28" t="s">
        <v>58</v>
      </c>
      <c r="D16" s="43">
        <v>5</v>
      </c>
      <c r="E16" s="42" t="s">
        <v>140</v>
      </c>
      <c r="F16" s="43">
        <v>104500</v>
      </c>
      <c r="G16" s="43">
        <f>F16/D16</f>
        <v>20900</v>
      </c>
      <c r="H16" s="51"/>
      <c r="I16" s="54" t="s">
        <v>142</v>
      </c>
    </row>
    <row r="17" spans="2:9" ht="15.75">
      <c r="B17" s="52">
        <v>3</v>
      </c>
      <c r="C17" s="28" t="s">
        <v>59</v>
      </c>
      <c r="D17" s="43">
        <v>5</v>
      </c>
      <c r="E17" s="42" t="s">
        <v>140</v>
      </c>
      <c r="F17" s="43">
        <v>104500</v>
      </c>
      <c r="G17" s="43">
        <f>F17/D17</f>
        <v>20900</v>
      </c>
      <c r="H17" s="51"/>
      <c r="I17" s="54" t="s">
        <v>143</v>
      </c>
    </row>
    <row r="18" spans="2:9" ht="15.75">
      <c r="B18" s="52">
        <v>4</v>
      </c>
      <c r="C18" s="28" t="s">
        <v>60</v>
      </c>
      <c r="D18" s="43">
        <v>3</v>
      </c>
      <c r="E18" s="42" t="s">
        <v>140</v>
      </c>
      <c r="F18" s="43">
        <v>104500</v>
      </c>
      <c r="G18" s="43">
        <f>F18/D18</f>
        <v>34833.333333333336</v>
      </c>
      <c r="H18" s="51"/>
      <c r="I18" s="54" t="s">
        <v>144</v>
      </c>
    </row>
    <row r="19" spans="2:9">
      <c r="B19" s="52"/>
      <c r="C19" s="42"/>
      <c r="D19" s="43"/>
      <c r="E19" s="42"/>
      <c r="F19" s="43"/>
      <c r="G19" s="43"/>
      <c r="H19" s="51"/>
      <c r="I19" s="55" t="s">
        <v>140</v>
      </c>
    </row>
    <row r="21" spans="2:9" ht="15.75">
      <c r="B21" s="16" t="s">
        <v>146</v>
      </c>
      <c r="C21" s="38"/>
      <c r="D21" s="38"/>
      <c r="E21" s="38"/>
      <c r="F21" s="38"/>
      <c r="G21" s="44"/>
      <c r="H21" s="50"/>
      <c r="I21" s="50"/>
    </row>
    <row r="22" spans="2:9" ht="71.25">
      <c r="B22" s="39" t="s">
        <v>5</v>
      </c>
      <c r="C22" s="39" t="s">
        <v>43</v>
      </c>
      <c r="D22" s="20" t="s">
        <v>135</v>
      </c>
      <c r="E22" s="39" t="s">
        <v>8</v>
      </c>
      <c r="F22" s="40" t="s">
        <v>136</v>
      </c>
      <c r="G22" s="40" t="s">
        <v>137</v>
      </c>
      <c r="H22" s="51"/>
      <c r="I22" s="51"/>
    </row>
    <row r="23" spans="2:9">
      <c r="B23" s="41">
        <v>1</v>
      </c>
      <c r="C23" s="41">
        <v>2</v>
      </c>
      <c r="D23" s="41">
        <v>3</v>
      </c>
      <c r="E23" s="41">
        <v>4</v>
      </c>
      <c r="F23" s="41">
        <v>5</v>
      </c>
      <c r="G23" s="41" t="s">
        <v>138</v>
      </c>
      <c r="H23" s="51"/>
      <c r="I23" s="53" t="s">
        <v>139</v>
      </c>
    </row>
    <row r="24" spans="2:9" ht="15.75">
      <c r="B24" s="52">
        <v>1</v>
      </c>
      <c r="C24" s="28" t="s">
        <v>57</v>
      </c>
      <c r="D24" s="43">
        <v>5</v>
      </c>
      <c r="E24" s="42" t="s">
        <v>140</v>
      </c>
      <c r="F24" s="43">
        <v>104500</v>
      </c>
      <c r="G24" s="43">
        <f>F24/D24</f>
        <v>20900</v>
      </c>
      <c r="H24" s="51"/>
      <c r="I24" s="54" t="s">
        <v>141</v>
      </c>
    </row>
    <row r="25" spans="2:9" ht="15.75">
      <c r="B25" s="52">
        <v>2</v>
      </c>
      <c r="C25" s="28" t="s">
        <v>62</v>
      </c>
      <c r="D25" s="43">
        <v>5</v>
      </c>
      <c r="E25" s="42" t="s">
        <v>140</v>
      </c>
      <c r="F25" s="43">
        <v>104500</v>
      </c>
      <c r="G25" s="43">
        <f>F25/D25</f>
        <v>20900</v>
      </c>
      <c r="H25" s="51"/>
      <c r="I25" s="54" t="s">
        <v>142</v>
      </c>
    </row>
    <row r="26" spans="2:9" ht="15.75">
      <c r="B26" s="52">
        <v>3</v>
      </c>
      <c r="C26" s="28" t="s">
        <v>60</v>
      </c>
      <c r="D26" s="43">
        <v>3</v>
      </c>
      <c r="E26" s="42" t="s">
        <v>140</v>
      </c>
      <c r="F26" s="43">
        <v>104500</v>
      </c>
      <c r="G26" s="43">
        <f>F26/D26</f>
        <v>34833.333333333336</v>
      </c>
      <c r="H26" s="51"/>
      <c r="I26" s="54" t="s">
        <v>143</v>
      </c>
    </row>
    <row r="27" spans="2:9">
      <c r="B27" s="7"/>
      <c r="C27" s="7"/>
      <c r="D27" s="7"/>
      <c r="E27" s="7"/>
      <c r="F27" s="7"/>
      <c r="G27" s="7"/>
      <c r="H27" s="51"/>
      <c r="I27" s="54" t="s">
        <v>144</v>
      </c>
    </row>
    <row r="28" spans="2:9">
      <c r="B28" s="52"/>
      <c r="C28" s="42"/>
      <c r="D28" s="43"/>
      <c r="E28" s="42"/>
      <c r="F28" s="43"/>
      <c r="G28" s="43"/>
      <c r="H28" s="51"/>
      <c r="I28" s="55" t="s">
        <v>140</v>
      </c>
    </row>
    <row r="30" spans="2:9" ht="15.75">
      <c r="B30" s="16" t="s">
        <v>147</v>
      </c>
      <c r="C30" s="38"/>
      <c r="D30" s="38"/>
      <c r="E30" s="38"/>
      <c r="F30" s="38"/>
      <c r="G30" s="44"/>
      <c r="H30" s="50"/>
      <c r="I30" s="50"/>
    </row>
    <row r="31" spans="2:9" ht="71.25">
      <c r="B31" s="39" t="s">
        <v>5</v>
      </c>
      <c r="C31" s="39" t="s">
        <v>43</v>
      </c>
      <c r="D31" s="20" t="s">
        <v>135</v>
      </c>
      <c r="E31" s="39" t="s">
        <v>8</v>
      </c>
      <c r="F31" s="40" t="s">
        <v>136</v>
      </c>
      <c r="G31" s="40" t="s">
        <v>137</v>
      </c>
      <c r="H31" s="51"/>
      <c r="I31" s="51"/>
    </row>
    <row r="32" spans="2:9">
      <c r="B32" s="41">
        <v>1</v>
      </c>
      <c r="C32" s="41">
        <v>2</v>
      </c>
      <c r="D32" s="41">
        <v>3</v>
      </c>
      <c r="E32" s="41">
        <v>4</v>
      </c>
      <c r="F32" s="41">
        <v>5</v>
      </c>
      <c r="G32" s="41" t="s">
        <v>138</v>
      </c>
      <c r="H32" s="51"/>
      <c r="I32" s="53" t="s">
        <v>139</v>
      </c>
    </row>
    <row r="33" spans="2:9" ht="15.75">
      <c r="B33" s="52">
        <v>1</v>
      </c>
      <c r="C33" s="28" t="s">
        <v>64</v>
      </c>
      <c r="D33" s="43">
        <v>5</v>
      </c>
      <c r="E33" s="42" t="s">
        <v>140</v>
      </c>
      <c r="F33" s="43">
        <v>104500</v>
      </c>
      <c r="G33" s="43">
        <f>F33/D33</f>
        <v>20900</v>
      </c>
      <c r="H33" s="51"/>
      <c r="I33" s="54" t="s">
        <v>141</v>
      </c>
    </row>
    <row r="34" spans="2:9" ht="15.75">
      <c r="B34" s="52">
        <v>2</v>
      </c>
      <c r="C34" s="28" t="s">
        <v>65</v>
      </c>
      <c r="D34" s="43">
        <v>5</v>
      </c>
      <c r="E34" s="42" t="s">
        <v>140</v>
      </c>
      <c r="F34" s="43">
        <v>104500</v>
      </c>
      <c r="G34" s="43">
        <f>F34/D34</f>
        <v>20900</v>
      </c>
      <c r="H34" s="51"/>
      <c r="I34" s="54" t="s">
        <v>142</v>
      </c>
    </row>
    <row r="35" spans="2:9" ht="15.75">
      <c r="B35" s="52">
        <v>3</v>
      </c>
      <c r="C35" s="28" t="s">
        <v>66</v>
      </c>
      <c r="D35" s="43">
        <v>10</v>
      </c>
      <c r="E35" s="42" t="s">
        <v>140</v>
      </c>
      <c r="F35" s="43">
        <v>104500</v>
      </c>
      <c r="G35" s="43">
        <f t="shared" ref="G35:G41" si="0">F35/D35</f>
        <v>10450</v>
      </c>
      <c r="H35" s="51"/>
      <c r="I35" s="54" t="s">
        <v>143</v>
      </c>
    </row>
    <row r="36" spans="2:9" ht="15.75">
      <c r="B36" s="52">
        <v>4</v>
      </c>
      <c r="C36" s="28" t="s">
        <v>67</v>
      </c>
      <c r="D36" s="43">
        <v>60</v>
      </c>
      <c r="E36" s="42" t="s">
        <v>140</v>
      </c>
      <c r="F36" s="43">
        <v>104500</v>
      </c>
      <c r="G36" s="43">
        <f t="shared" si="0"/>
        <v>1741.6666666666667</v>
      </c>
      <c r="H36" s="51"/>
      <c r="I36" s="54" t="s">
        <v>144</v>
      </c>
    </row>
    <row r="37" spans="2:9" ht="15.75">
      <c r="B37" s="52">
        <v>5</v>
      </c>
      <c r="C37" s="28" t="s">
        <v>68</v>
      </c>
      <c r="D37" s="43">
        <v>10</v>
      </c>
      <c r="E37" s="42" t="s">
        <v>140</v>
      </c>
      <c r="F37" s="43">
        <v>104500</v>
      </c>
      <c r="G37" s="43">
        <f t="shared" si="0"/>
        <v>10450</v>
      </c>
      <c r="H37" s="51"/>
      <c r="I37" s="55" t="s">
        <v>140</v>
      </c>
    </row>
    <row r="38" spans="2:9" ht="15.75">
      <c r="B38" s="52">
        <v>6</v>
      </c>
      <c r="C38" s="28" t="s">
        <v>69</v>
      </c>
      <c r="D38" s="43">
        <v>5</v>
      </c>
      <c r="E38" s="42" t="s">
        <v>140</v>
      </c>
      <c r="F38" s="43">
        <v>104500</v>
      </c>
      <c r="G38" s="43">
        <f t="shared" si="0"/>
        <v>20900</v>
      </c>
    </row>
    <row r="39" spans="2:9" ht="15.75">
      <c r="B39" s="52">
        <v>7</v>
      </c>
      <c r="C39" s="28" t="s">
        <v>70</v>
      </c>
      <c r="D39" s="43">
        <v>5</v>
      </c>
      <c r="E39" s="42" t="s">
        <v>140</v>
      </c>
      <c r="F39" s="43">
        <v>104500</v>
      </c>
      <c r="G39" s="43">
        <f t="shared" si="0"/>
        <v>20900</v>
      </c>
    </row>
    <row r="40" spans="2:9" ht="15.75">
      <c r="B40" s="52">
        <v>8</v>
      </c>
      <c r="C40" s="28" t="s">
        <v>60</v>
      </c>
      <c r="D40" s="43">
        <v>3</v>
      </c>
      <c r="E40" s="42" t="s">
        <v>140</v>
      </c>
      <c r="F40" s="43">
        <v>104500</v>
      </c>
      <c r="G40" s="43">
        <f t="shared" si="0"/>
        <v>34833.333333333336</v>
      </c>
    </row>
    <row r="41" spans="2:9">
      <c r="B41" s="52">
        <v>9</v>
      </c>
      <c r="C41" s="42" t="s">
        <v>227</v>
      </c>
      <c r="D41" s="43">
        <v>180</v>
      </c>
      <c r="E41" s="42" t="s">
        <v>140</v>
      </c>
      <c r="F41" s="43">
        <v>104500</v>
      </c>
      <c r="G41" s="43">
        <f t="shared" si="0"/>
        <v>580.55555555555554</v>
      </c>
    </row>
    <row r="43" spans="2:9" ht="15.75">
      <c r="B43" s="16" t="s">
        <v>148</v>
      </c>
      <c r="C43" s="38"/>
      <c r="D43" s="38"/>
      <c r="E43" s="38"/>
      <c r="F43" s="38"/>
      <c r="G43" s="44"/>
      <c r="H43" s="50"/>
      <c r="I43" s="50"/>
    </row>
    <row r="44" spans="2:9" ht="71.25">
      <c r="B44" s="39" t="s">
        <v>5</v>
      </c>
      <c r="C44" s="39" t="s">
        <v>43</v>
      </c>
      <c r="D44" s="20" t="s">
        <v>135</v>
      </c>
      <c r="E44" s="39" t="s">
        <v>8</v>
      </c>
      <c r="F44" s="40" t="s">
        <v>136</v>
      </c>
      <c r="G44" s="40" t="s">
        <v>137</v>
      </c>
      <c r="H44" s="51"/>
      <c r="I44" s="51"/>
    </row>
    <row r="45" spans="2:9">
      <c r="B45" s="41">
        <v>1</v>
      </c>
      <c r="C45" s="41">
        <v>2</v>
      </c>
      <c r="D45" s="41">
        <v>3</v>
      </c>
      <c r="E45" s="41">
        <v>4</v>
      </c>
      <c r="F45" s="41">
        <v>5</v>
      </c>
      <c r="G45" s="41" t="s">
        <v>138</v>
      </c>
      <c r="H45" s="51"/>
      <c r="I45" s="53" t="s">
        <v>139</v>
      </c>
    </row>
    <row r="46" spans="2:9" ht="15.75">
      <c r="B46" s="52">
        <v>1</v>
      </c>
      <c r="C46" s="28" t="s">
        <v>149</v>
      </c>
      <c r="D46" s="43">
        <v>20</v>
      </c>
      <c r="E46" s="42" t="s">
        <v>140</v>
      </c>
      <c r="F46" s="43">
        <v>104500</v>
      </c>
      <c r="G46" s="43">
        <f>F46/D46</f>
        <v>5225</v>
      </c>
      <c r="H46" s="51"/>
      <c r="I46" s="54" t="s">
        <v>141</v>
      </c>
    </row>
    <row r="47" spans="2:9" ht="15.75">
      <c r="B47" s="52">
        <v>2</v>
      </c>
      <c r="C47" s="28" t="s">
        <v>150</v>
      </c>
      <c r="D47" s="43">
        <v>45</v>
      </c>
      <c r="E47" s="42" t="s">
        <v>140</v>
      </c>
      <c r="F47" s="43">
        <v>104500</v>
      </c>
      <c r="G47" s="43">
        <f>F47/D47</f>
        <v>2322.2222222222222</v>
      </c>
      <c r="H47" s="51"/>
      <c r="I47" s="54" t="s">
        <v>142</v>
      </c>
    </row>
    <row r="48" spans="2:9" ht="15.75">
      <c r="B48" s="52">
        <v>3</v>
      </c>
      <c r="C48" s="28" t="s">
        <v>151</v>
      </c>
      <c r="D48" s="43">
        <v>90</v>
      </c>
      <c r="E48" s="42" t="s">
        <v>140</v>
      </c>
      <c r="F48" s="43">
        <v>104500</v>
      </c>
      <c r="G48" s="43">
        <f>F48/D48</f>
        <v>1161.1111111111111</v>
      </c>
      <c r="H48" s="51"/>
      <c r="I48" s="54" t="s">
        <v>143</v>
      </c>
    </row>
    <row r="49" spans="2:9" ht="15.75">
      <c r="B49" s="52">
        <v>4</v>
      </c>
      <c r="C49" s="28" t="s">
        <v>152</v>
      </c>
      <c r="D49" s="43">
        <v>120</v>
      </c>
      <c r="E49" s="42" t="s">
        <v>140</v>
      </c>
      <c r="F49" s="43">
        <v>104500</v>
      </c>
      <c r="G49" s="43">
        <f>F49/D49</f>
        <v>870.83333333333337</v>
      </c>
      <c r="H49" s="51"/>
      <c r="I49" s="54" t="s">
        <v>144</v>
      </c>
    </row>
    <row r="50" spans="2:9">
      <c r="B50" s="52"/>
      <c r="C50" s="42"/>
      <c r="D50" s="43"/>
      <c r="E50" s="42"/>
      <c r="F50" s="43"/>
      <c r="G50" s="43"/>
      <c r="H50" s="51"/>
      <c r="I50" s="55" t="s">
        <v>140</v>
      </c>
    </row>
    <row r="52" spans="2:9" ht="15.75">
      <c r="B52" s="16" t="s">
        <v>153</v>
      </c>
      <c r="C52" s="38"/>
      <c r="D52" s="38"/>
      <c r="E52" s="38"/>
      <c r="F52" s="38"/>
      <c r="G52" s="44"/>
      <c r="H52" s="50"/>
      <c r="I52" s="50"/>
    </row>
    <row r="53" spans="2:9" ht="71.25">
      <c r="B53" s="39" t="s">
        <v>5</v>
      </c>
      <c r="C53" s="39" t="s">
        <v>43</v>
      </c>
      <c r="D53" s="20" t="s">
        <v>135</v>
      </c>
      <c r="E53" s="39" t="s">
        <v>8</v>
      </c>
      <c r="F53" s="40" t="s">
        <v>136</v>
      </c>
      <c r="G53" s="40" t="s">
        <v>137</v>
      </c>
      <c r="H53" s="51"/>
      <c r="I53" s="51"/>
    </row>
    <row r="54" spans="2:9">
      <c r="B54" s="41">
        <v>1</v>
      </c>
      <c r="C54" s="41">
        <v>2</v>
      </c>
      <c r="D54" s="41">
        <v>3</v>
      </c>
      <c r="E54" s="41">
        <v>4</v>
      </c>
      <c r="F54" s="41">
        <v>5</v>
      </c>
      <c r="G54" s="41" t="s">
        <v>138</v>
      </c>
      <c r="H54" s="51"/>
      <c r="I54" s="53" t="s">
        <v>139</v>
      </c>
    </row>
    <row r="55" spans="2:9" ht="15.75">
      <c r="B55" s="52">
        <v>1</v>
      </c>
      <c r="C55" s="28" t="s">
        <v>64</v>
      </c>
      <c r="D55" s="43">
        <v>3</v>
      </c>
      <c r="E55" s="42" t="s">
        <v>140</v>
      </c>
      <c r="F55" s="43">
        <v>104500</v>
      </c>
      <c r="G55" s="43">
        <f>F55/D55</f>
        <v>34833.333333333336</v>
      </c>
      <c r="H55" s="51"/>
      <c r="I55" s="54" t="s">
        <v>141</v>
      </c>
    </row>
    <row r="56" spans="2:9" ht="15.75">
      <c r="B56" s="52">
        <v>2</v>
      </c>
      <c r="C56" s="28" t="s">
        <v>79</v>
      </c>
      <c r="D56" s="43">
        <v>3</v>
      </c>
      <c r="E56" s="42" t="s">
        <v>140</v>
      </c>
      <c r="F56" s="43">
        <v>104500</v>
      </c>
      <c r="G56" s="43">
        <f>F56/D56</f>
        <v>34833.333333333336</v>
      </c>
      <c r="H56" s="51"/>
      <c r="I56" s="54"/>
    </row>
    <row r="57" spans="2:9" ht="15.75">
      <c r="B57" s="52">
        <v>3</v>
      </c>
      <c r="C57" s="28" t="s">
        <v>65</v>
      </c>
      <c r="D57" s="43">
        <v>3</v>
      </c>
      <c r="E57" s="42" t="s">
        <v>140</v>
      </c>
      <c r="F57" s="43">
        <v>104500</v>
      </c>
      <c r="G57" s="43">
        <f>F57/D57</f>
        <v>34833.333333333336</v>
      </c>
      <c r="H57" s="51"/>
      <c r="I57" s="54" t="s">
        <v>142</v>
      </c>
    </row>
    <row r="58" spans="2:9" ht="15.75">
      <c r="B58" s="52">
        <v>4</v>
      </c>
      <c r="C58" s="28" t="s">
        <v>81</v>
      </c>
      <c r="D58" s="43">
        <v>25</v>
      </c>
      <c r="E58" s="42" t="s">
        <v>140</v>
      </c>
      <c r="F58" s="43">
        <v>104500</v>
      </c>
      <c r="G58" s="43">
        <f t="shared" ref="G58:G61" si="1">F58/D58</f>
        <v>4180</v>
      </c>
      <c r="H58" s="51"/>
      <c r="I58" s="54" t="s">
        <v>143</v>
      </c>
    </row>
    <row r="59" spans="2:9" ht="15.75">
      <c r="B59" s="52">
        <v>5</v>
      </c>
      <c r="C59" s="28" t="s">
        <v>69</v>
      </c>
      <c r="D59" s="43">
        <v>3</v>
      </c>
      <c r="E59" s="42" t="s">
        <v>140</v>
      </c>
      <c r="F59" s="43">
        <v>104500</v>
      </c>
      <c r="G59" s="43">
        <f t="shared" si="1"/>
        <v>34833.333333333336</v>
      </c>
      <c r="H59" s="51"/>
      <c r="I59" s="54" t="s">
        <v>144</v>
      </c>
    </row>
    <row r="60" spans="2:9" ht="15.75">
      <c r="B60" s="52">
        <v>6</v>
      </c>
      <c r="C60" s="28" t="s">
        <v>82</v>
      </c>
      <c r="D60" s="43">
        <v>3</v>
      </c>
      <c r="E60" s="42" t="s">
        <v>140</v>
      </c>
      <c r="F60" s="43">
        <v>104500</v>
      </c>
      <c r="G60" s="43">
        <f t="shared" si="1"/>
        <v>34833.333333333336</v>
      </c>
      <c r="H60" s="51"/>
      <c r="I60" s="54"/>
    </row>
    <row r="61" spans="2:9" ht="15.75">
      <c r="B61" s="52">
        <v>7</v>
      </c>
      <c r="C61" s="28" t="s">
        <v>70</v>
      </c>
      <c r="D61" s="43">
        <v>3</v>
      </c>
      <c r="E61" s="42" t="s">
        <v>140</v>
      </c>
      <c r="F61" s="43">
        <v>104500</v>
      </c>
      <c r="G61" s="43">
        <f t="shared" si="1"/>
        <v>34833.333333333336</v>
      </c>
      <c r="H61" s="51"/>
      <c r="I61" s="55" t="s">
        <v>140</v>
      </c>
    </row>
    <row r="62" spans="2:9" ht="15.75">
      <c r="B62" s="52"/>
      <c r="C62" s="28"/>
      <c r="D62" s="43"/>
      <c r="E62" s="42"/>
      <c r="F62" s="43"/>
      <c r="G62" s="43"/>
    </row>
    <row r="64" spans="2:9" ht="15.75">
      <c r="B64" s="16" t="s">
        <v>154</v>
      </c>
      <c r="C64" s="38"/>
      <c r="D64" s="38"/>
      <c r="E64" s="38"/>
      <c r="F64" s="38"/>
      <c r="G64" s="44"/>
      <c r="H64" s="50"/>
      <c r="I64" s="50"/>
    </row>
    <row r="65" spans="2:9" ht="71.25">
      <c r="B65" s="39" t="s">
        <v>5</v>
      </c>
      <c r="C65" s="39" t="s">
        <v>43</v>
      </c>
      <c r="D65" s="20" t="s">
        <v>135</v>
      </c>
      <c r="E65" s="39" t="s">
        <v>8</v>
      </c>
      <c r="F65" s="40" t="s">
        <v>136</v>
      </c>
      <c r="G65" s="40" t="s">
        <v>137</v>
      </c>
      <c r="H65" s="51"/>
      <c r="I65" s="51"/>
    </row>
    <row r="66" spans="2:9">
      <c r="B66" s="41">
        <v>1</v>
      </c>
      <c r="C66" s="41">
        <v>2</v>
      </c>
      <c r="D66" s="41">
        <v>3</v>
      </c>
      <c r="E66" s="41">
        <v>4</v>
      </c>
      <c r="F66" s="41">
        <v>5</v>
      </c>
      <c r="G66" s="41" t="s">
        <v>138</v>
      </c>
      <c r="H66" s="51"/>
      <c r="I66" s="53" t="s">
        <v>139</v>
      </c>
    </row>
    <row r="67" spans="2:9">
      <c r="B67" s="52">
        <v>1</v>
      </c>
      <c r="C67" s="34" t="s">
        <v>84</v>
      </c>
      <c r="D67" s="43">
        <v>90</v>
      </c>
      <c r="E67" s="42" t="s">
        <v>140</v>
      </c>
      <c r="F67" s="43">
        <v>104500</v>
      </c>
      <c r="G67" s="43">
        <f>F67/D67</f>
        <v>1161.1111111111111</v>
      </c>
      <c r="H67" s="51"/>
      <c r="I67" s="54" t="s">
        <v>141</v>
      </c>
    </row>
    <row r="68" spans="2:9">
      <c r="B68" s="52">
        <v>2</v>
      </c>
      <c r="C68" s="34" t="s">
        <v>85</v>
      </c>
      <c r="D68" s="43">
        <v>300</v>
      </c>
      <c r="E68" s="42" t="s">
        <v>140</v>
      </c>
      <c r="F68" s="43">
        <v>104500</v>
      </c>
      <c r="G68" s="43">
        <f>F68/D68</f>
        <v>348.33333333333331</v>
      </c>
      <c r="H68" s="51"/>
      <c r="I68" s="54" t="s">
        <v>142</v>
      </c>
    </row>
    <row r="69" spans="2:9">
      <c r="B69" s="52">
        <v>3</v>
      </c>
      <c r="C69" s="34" t="s">
        <v>86</v>
      </c>
      <c r="D69" s="43">
        <v>45</v>
      </c>
      <c r="E69" s="42" t="s">
        <v>140</v>
      </c>
      <c r="F69" s="43">
        <v>104500</v>
      </c>
      <c r="G69" s="43">
        <f t="shared" ref="G69:G77" si="2">F69/D69</f>
        <v>2322.2222222222222</v>
      </c>
      <c r="H69" s="51"/>
      <c r="I69" s="54" t="s">
        <v>143</v>
      </c>
    </row>
    <row r="70" spans="2:9">
      <c r="B70" s="52">
        <v>4</v>
      </c>
      <c r="C70" s="34" t="s">
        <v>87</v>
      </c>
      <c r="D70" s="43">
        <v>20</v>
      </c>
      <c r="E70" s="42" t="s">
        <v>140</v>
      </c>
      <c r="F70" s="43">
        <v>104500</v>
      </c>
      <c r="G70" s="43">
        <f t="shared" si="2"/>
        <v>5225</v>
      </c>
      <c r="H70" s="51"/>
      <c r="I70" s="54" t="s">
        <v>144</v>
      </c>
    </row>
    <row r="71" spans="2:9">
      <c r="B71" s="52">
        <v>5</v>
      </c>
      <c r="C71" s="34" t="s">
        <v>88</v>
      </c>
      <c r="D71" s="43">
        <v>30</v>
      </c>
      <c r="E71" s="42" t="s">
        <v>140</v>
      </c>
      <c r="F71" s="43">
        <v>104500</v>
      </c>
      <c r="G71" s="43">
        <f t="shared" si="2"/>
        <v>3483.3333333333335</v>
      </c>
      <c r="H71" s="51"/>
      <c r="I71" s="55" t="s">
        <v>140</v>
      </c>
    </row>
    <row r="72" spans="2:9" ht="15" customHeight="1">
      <c r="B72" s="52">
        <v>6</v>
      </c>
      <c r="C72" s="35" t="s">
        <v>89</v>
      </c>
      <c r="D72" s="43">
        <v>120</v>
      </c>
      <c r="E72" s="42" t="s">
        <v>140</v>
      </c>
      <c r="F72" s="43">
        <v>104500</v>
      </c>
      <c r="G72" s="43">
        <f t="shared" si="2"/>
        <v>870.83333333333337</v>
      </c>
    </row>
    <row r="73" spans="2:9">
      <c r="B73" s="52">
        <v>7</v>
      </c>
      <c r="C73" s="34" t="s">
        <v>90</v>
      </c>
      <c r="D73" s="43">
        <v>60</v>
      </c>
      <c r="E73" s="42" t="s">
        <v>140</v>
      </c>
      <c r="F73" s="43">
        <v>104500</v>
      </c>
      <c r="G73" s="43">
        <f t="shared" si="2"/>
        <v>1741.6666666666667</v>
      </c>
    </row>
    <row r="74" spans="2:9" s="166" customFormat="1" ht="113.25" customHeight="1">
      <c r="B74" s="162">
        <v>8</v>
      </c>
      <c r="C74" s="163" t="s">
        <v>91</v>
      </c>
      <c r="D74" s="164">
        <v>180</v>
      </c>
      <c r="E74" s="165" t="s">
        <v>140</v>
      </c>
      <c r="F74" s="164">
        <v>104500</v>
      </c>
      <c r="G74" s="164">
        <f t="shared" si="2"/>
        <v>580.55555555555554</v>
      </c>
    </row>
    <row r="75" spans="2:9" ht="30">
      <c r="B75" s="52">
        <v>9</v>
      </c>
      <c r="C75" s="35" t="s">
        <v>92</v>
      </c>
      <c r="D75" s="43">
        <v>60</v>
      </c>
      <c r="E75" s="42" t="s">
        <v>140</v>
      </c>
      <c r="F75" s="43">
        <v>104500</v>
      </c>
      <c r="G75" s="43">
        <f t="shared" si="2"/>
        <v>1741.6666666666667</v>
      </c>
    </row>
    <row r="76" spans="2:9">
      <c r="B76" s="52">
        <v>10</v>
      </c>
      <c r="C76" s="35" t="s">
        <v>93</v>
      </c>
      <c r="D76" s="43">
        <v>20</v>
      </c>
      <c r="E76" s="42" t="s">
        <v>140</v>
      </c>
      <c r="F76" s="43">
        <v>104500</v>
      </c>
      <c r="G76" s="43">
        <f t="shared" si="2"/>
        <v>5225</v>
      </c>
    </row>
    <row r="77" spans="2:9">
      <c r="B77" s="52">
        <v>11</v>
      </c>
      <c r="C77" s="35" t="s">
        <v>94</v>
      </c>
      <c r="D77" s="43">
        <v>20</v>
      </c>
      <c r="E77" s="42" t="s">
        <v>140</v>
      </c>
      <c r="F77" s="43">
        <v>104500</v>
      </c>
      <c r="G77" s="43">
        <f t="shared" si="2"/>
        <v>5225</v>
      </c>
    </row>
    <row r="78" spans="2:9">
      <c r="B78" s="52"/>
      <c r="C78" s="36"/>
      <c r="D78" s="43"/>
      <c r="E78" s="42"/>
      <c r="F78" s="43"/>
      <c r="G78" s="43"/>
    </row>
  </sheetData>
  <mergeCells count="1">
    <mergeCell ref="B1:G1"/>
  </mergeCells>
  <pageMargins left="0.7" right="0.7" top="0.75" bottom="0.75" header="0.3" footer="0.3"/>
  <pageSetup paperSize="9" scale="6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="60" zoomScaleNormal="60" workbookViewId="0">
      <selection activeCell="A75" sqref="A75:XFD79"/>
    </sheetView>
  </sheetViews>
  <sheetFormatPr defaultColWidth="9.140625" defaultRowHeight="15"/>
  <cols>
    <col min="1" max="1" width="2.85546875" style="1" customWidth="1"/>
    <col min="2" max="2" width="5" style="1" customWidth="1"/>
    <col min="3" max="3" width="24.5703125" style="1" customWidth="1"/>
    <col min="4" max="4" width="18.85546875" style="1" customWidth="1"/>
    <col min="5" max="5" width="21.85546875" style="1" customWidth="1"/>
    <col min="6" max="6" width="23.140625" style="1" customWidth="1"/>
    <col min="7" max="7" width="23" style="1" customWidth="1"/>
    <col min="8" max="8" width="19" style="1" customWidth="1"/>
    <col min="9" max="9" width="29.140625" style="1" customWidth="1"/>
    <col min="10" max="10" width="4.42578125" style="1" customWidth="1"/>
    <col min="11" max="11" width="16.7109375" style="1" customWidth="1"/>
    <col min="12" max="12" width="9.140625" style="1"/>
    <col min="13" max="13" width="15.5703125" style="1" customWidth="1"/>
    <col min="14" max="16384" width="9.140625" style="1"/>
  </cols>
  <sheetData>
    <row r="1" spans="2:11" ht="15.75">
      <c r="B1" s="130" t="s">
        <v>155</v>
      </c>
      <c r="C1" s="130"/>
      <c r="D1" s="130"/>
      <c r="E1" s="130"/>
      <c r="F1" s="130"/>
      <c r="G1" s="130"/>
      <c r="H1" s="130"/>
      <c r="I1" s="130"/>
      <c r="J1" s="130"/>
      <c r="K1" s="130"/>
    </row>
    <row r="2" spans="2:11" ht="15.7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5.75">
      <c r="B3" s="16" t="s">
        <v>134</v>
      </c>
      <c r="C3" s="38"/>
      <c r="D3" s="38"/>
      <c r="E3" s="38"/>
      <c r="F3" s="38"/>
      <c r="G3" s="38"/>
      <c r="H3" s="38"/>
      <c r="I3" s="44"/>
      <c r="J3" s="2"/>
      <c r="K3" s="2"/>
    </row>
    <row r="4" spans="2:11" ht="71.25">
      <c r="B4" s="39" t="s">
        <v>5</v>
      </c>
      <c r="C4" s="39" t="s">
        <v>43</v>
      </c>
      <c r="D4" s="20" t="s">
        <v>135</v>
      </c>
      <c r="E4" s="39" t="s">
        <v>8</v>
      </c>
      <c r="F4" s="20" t="s">
        <v>156</v>
      </c>
      <c r="G4" s="40" t="s">
        <v>157</v>
      </c>
      <c r="H4" s="40" t="s">
        <v>136</v>
      </c>
      <c r="I4" s="39" t="s">
        <v>158</v>
      </c>
    </row>
    <row r="5" spans="2:11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159</v>
      </c>
      <c r="H5" s="41">
        <v>7</v>
      </c>
      <c r="I5" s="41" t="s">
        <v>160</v>
      </c>
      <c r="K5" s="45" t="s">
        <v>139</v>
      </c>
    </row>
    <row r="6" spans="2:11" ht="15.75">
      <c r="B6" s="42">
        <v>1</v>
      </c>
      <c r="C6" s="28" t="s">
        <v>52</v>
      </c>
      <c r="D6" s="43">
        <v>20</v>
      </c>
      <c r="E6" s="42" t="s">
        <v>141</v>
      </c>
      <c r="F6" s="42">
        <v>12</v>
      </c>
      <c r="G6" s="43">
        <f>D6*F6</f>
        <v>240</v>
      </c>
      <c r="H6" s="43">
        <v>104500</v>
      </c>
      <c r="I6" s="46">
        <f>G6/H6*100</f>
        <v>0.22966507177033493</v>
      </c>
      <c r="K6" s="14" t="s">
        <v>141</v>
      </c>
    </row>
    <row r="7" spans="2:11">
      <c r="B7" s="42">
        <v>2</v>
      </c>
      <c r="C7" s="42" t="s">
        <v>53</v>
      </c>
      <c r="D7" s="43">
        <v>10</v>
      </c>
      <c r="E7" s="42" t="s">
        <v>141</v>
      </c>
      <c r="F7" s="42">
        <v>312</v>
      </c>
      <c r="G7" s="43">
        <f>D7*F7</f>
        <v>3120</v>
      </c>
      <c r="H7" s="43">
        <v>104500</v>
      </c>
      <c r="I7" s="46">
        <f>G7/H7*100</f>
        <v>2.9856459330143541</v>
      </c>
      <c r="K7" s="14" t="s">
        <v>142</v>
      </c>
    </row>
    <row r="8" spans="2:11">
      <c r="B8" s="42">
        <v>3</v>
      </c>
      <c r="C8" s="42" t="s">
        <v>54</v>
      </c>
      <c r="D8" s="43">
        <v>10</v>
      </c>
      <c r="E8" s="42" t="s">
        <v>141</v>
      </c>
      <c r="F8" s="42">
        <v>312</v>
      </c>
      <c r="G8" s="43">
        <f>D8*F8</f>
        <v>3120</v>
      </c>
      <c r="H8" s="43">
        <v>104500</v>
      </c>
      <c r="I8" s="46">
        <f>G8/H8*100</f>
        <v>2.9856459330143541</v>
      </c>
      <c r="K8" s="14" t="s">
        <v>143</v>
      </c>
    </row>
    <row r="9" spans="2:11">
      <c r="B9" s="42">
        <v>4</v>
      </c>
      <c r="C9" s="42" t="s">
        <v>55</v>
      </c>
      <c r="D9" s="43">
        <v>30</v>
      </c>
      <c r="E9" s="42" t="s">
        <v>141</v>
      </c>
      <c r="F9" s="42">
        <v>12</v>
      </c>
      <c r="G9" s="43">
        <f>D9*F9</f>
        <v>360</v>
      </c>
      <c r="H9" s="43">
        <v>104500</v>
      </c>
      <c r="I9" s="46">
        <f>G9/H9*100</f>
        <v>0.34449760765550236</v>
      </c>
      <c r="K9" s="14" t="s">
        <v>144</v>
      </c>
    </row>
    <row r="10" spans="2:11">
      <c r="B10" s="42"/>
      <c r="C10" s="42"/>
      <c r="D10" s="43"/>
      <c r="E10" s="42"/>
      <c r="F10" s="42"/>
      <c r="G10" s="43"/>
      <c r="H10" s="43"/>
      <c r="I10" s="46"/>
      <c r="K10" s="15" t="s">
        <v>140</v>
      </c>
    </row>
    <row r="11" spans="2:11">
      <c r="B11" s="149" t="s">
        <v>161</v>
      </c>
      <c r="C11" s="150"/>
      <c r="D11" s="150"/>
      <c r="E11" s="150"/>
      <c r="F11" s="150"/>
      <c r="G11" s="150"/>
      <c r="H11" s="151"/>
      <c r="I11" s="46">
        <f>SUM(I6:I10)</f>
        <v>6.5454545454545459</v>
      </c>
    </row>
    <row r="12" spans="2:11">
      <c r="B12" s="149" t="s">
        <v>162</v>
      </c>
      <c r="C12" s="150"/>
      <c r="D12" s="150"/>
      <c r="E12" s="150"/>
      <c r="F12" s="150"/>
      <c r="G12" s="150"/>
      <c r="H12" s="151"/>
      <c r="I12" s="47">
        <f>1/(1-($I$11/100))</f>
        <v>1.0700389105058365</v>
      </c>
    </row>
    <row r="13" spans="2:11">
      <c r="B13" s="152" t="s">
        <v>162</v>
      </c>
      <c r="C13" s="153"/>
      <c r="D13" s="153"/>
      <c r="E13" s="153"/>
      <c r="F13" s="153"/>
      <c r="G13" s="153"/>
      <c r="H13" s="154"/>
      <c r="I13" s="48">
        <f>1/(1-($I$12/100))</f>
        <v>1.0108161258603736</v>
      </c>
    </row>
    <row r="15" spans="2:11" ht="15.75">
      <c r="B15" s="16" t="s">
        <v>145</v>
      </c>
      <c r="C15" s="38"/>
      <c r="D15" s="38"/>
      <c r="E15" s="38"/>
      <c r="F15" s="38"/>
      <c r="G15" s="38"/>
      <c r="H15" s="38"/>
      <c r="I15" s="44"/>
      <c r="J15" s="2"/>
      <c r="K15" s="2"/>
    </row>
    <row r="16" spans="2:11" ht="71.25">
      <c r="B16" s="39" t="s">
        <v>5</v>
      </c>
      <c r="C16" s="39" t="s">
        <v>43</v>
      </c>
      <c r="D16" s="20" t="s">
        <v>135</v>
      </c>
      <c r="E16" s="39" t="s">
        <v>8</v>
      </c>
      <c r="F16" s="20" t="s">
        <v>156</v>
      </c>
      <c r="G16" s="40" t="s">
        <v>157</v>
      </c>
      <c r="H16" s="40" t="s">
        <v>136</v>
      </c>
      <c r="I16" s="39" t="s">
        <v>158</v>
      </c>
    </row>
    <row r="17" spans="2:11">
      <c r="B17" s="41">
        <v>1</v>
      </c>
      <c r="C17" s="41">
        <v>2</v>
      </c>
      <c r="D17" s="41">
        <v>3</v>
      </c>
      <c r="E17" s="41">
        <v>4</v>
      </c>
      <c r="F17" s="41">
        <v>5</v>
      </c>
      <c r="G17" s="41" t="s">
        <v>159</v>
      </c>
      <c r="H17" s="41">
        <v>7</v>
      </c>
      <c r="I17" s="41" t="s">
        <v>160</v>
      </c>
      <c r="K17" s="45" t="s">
        <v>139</v>
      </c>
    </row>
    <row r="18" spans="2:11" ht="15.75">
      <c r="B18" s="42">
        <v>1</v>
      </c>
      <c r="C18" s="28" t="s">
        <v>52</v>
      </c>
      <c r="D18" s="43">
        <v>20</v>
      </c>
      <c r="E18" s="42" t="s">
        <v>141</v>
      </c>
      <c r="F18" s="42">
        <v>12</v>
      </c>
      <c r="G18" s="43">
        <f>D18*F18</f>
        <v>240</v>
      </c>
      <c r="H18" s="43">
        <v>104500</v>
      </c>
      <c r="I18" s="46">
        <f>G18/H18*100</f>
        <v>0.22966507177033493</v>
      </c>
      <c r="K18" s="14" t="s">
        <v>141</v>
      </c>
    </row>
    <row r="19" spans="2:11">
      <c r="B19" s="42">
        <v>2</v>
      </c>
      <c r="C19" s="42" t="s">
        <v>53</v>
      </c>
      <c r="D19" s="43">
        <v>10</v>
      </c>
      <c r="E19" s="42" t="s">
        <v>141</v>
      </c>
      <c r="F19" s="42">
        <v>312</v>
      </c>
      <c r="G19" s="43">
        <f>D19*F19</f>
        <v>3120</v>
      </c>
      <c r="H19" s="43">
        <v>104500</v>
      </c>
      <c r="I19" s="46">
        <f>G19/H19*100</f>
        <v>2.9856459330143541</v>
      </c>
      <c r="K19" s="14" t="s">
        <v>142</v>
      </c>
    </row>
    <row r="20" spans="2:11">
      <c r="B20" s="42">
        <v>3</v>
      </c>
      <c r="C20" s="42" t="s">
        <v>54</v>
      </c>
      <c r="D20" s="43">
        <v>10</v>
      </c>
      <c r="E20" s="42" t="s">
        <v>141</v>
      </c>
      <c r="F20" s="42">
        <v>312</v>
      </c>
      <c r="G20" s="43">
        <f>D20*F20</f>
        <v>3120</v>
      </c>
      <c r="H20" s="43">
        <v>104500</v>
      </c>
      <c r="I20" s="46">
        <f>G20/H20*100</f>
        <v>2.9856459330143541</v>
      </c>
      <c r="K20" s="14" t="s">
        <v>143</v>
      </c>
    </row>
    <row r="21" spans="2:11">
      <c r="B21" s="42">
        <v>4</v>
      </c>
      <c r="C21" s="42" t="s">
        <v>55</v>
      </c>
      <c r="D21" s="43">
        <v>30</v>
      </c>
      <c r="E21" s="42" t="s">
        <v>141</v>
      </c>
      <c r="F21" s="42">
        <v>12</v>
      </c>
      <c r="G21" s="43">
        <f>D21*F21</f>
        <v>360</v>
      </c>
      <c r="H21" s="43">
        <v>104500</v>
      </c>
      <c r="I21" s="46">
        <f>G21/H21*100</f>
        <v>0.34449760765550236</v>
      </c>
      <c r="K21" s="14" t="s">
        <v>144</v>
      </c>
    </row>
    <row r="22" spans="2:11">
      <c r="B22" s="42"/>
      <c r="C22" s="42"/>
      <c r="D22" s="43"/>
      <c r="E22" s="42"/>
      <c r="F22" s="42"/>
      <c r="G22" s="43"/>
      <c r="H22" s="43"/>
      <c r="I22" s="46"/>
      <c r="K22" s="15" t="s">
        <v>140</v>
      </c>
    </row>
    <row r="23" spans="2:11">
      <c r="B23" s="149" t="s">
        <v>161</v>
      </c>
      <c r="C23" s="150"/>
      <c r="D23" s="150"/>
      <c r="E23" s="150"/>
      <c r="F23" s="150"/>
      <c r="G23" s="150"/>
      <c r="H23" s="151"/>
      <c r="I23" s="46">
        <f>SUM(I18:I22)</f>
        <v>6.5454545454545459</v>
      </c>
    </row>
    <row r="24" spans="2:11">
      <c r="B24" s="149" t="s">
        <v>162</v>
      </c>
      <c r="C24" s="150"/>
      <c r="D24" s="150"/>
      <c r="E24" s="150"/>
      <c r="F24" s="150"/>
      <c r="G24" s="150"/>
      <c r="H24" s="151"/>
      <c r="I24" s="47">
        <f>1/(1-($I$11/100))</f>
        <v>1.0700389105058365</v>
      </c>
    </row>
    <row r="25" spans="2:11">
      <c r="B25" s="152" t="s">
        <v>162</v>
      </c>
      <c r="C25" s="153"/>
      <c r="D25" s="153"/>
      <c r="E25" s="153"/>
      <c r="F25" s="153"/>
      <c r="G25" s="153"/>
      <c r="H25" s="154"/>
      <c r="I25" s="48">
        <f>1/(1-($I$12/100))</f>
        <v>1.0108161258603736</v>
      </c>
    </row>
    <row r="27" spans="2:11" ht="15.75">
      <c r="B27" s="16" t="s">
        <v>146</v>
      </c>
      <c r="C27" s="38"/>
      <c r="D27" s="38"/>
      <c r="E27" s="38"/>
      <c r="F27" s="38"/>
      <c r="G27" s="38"/>
      <c r="H27" s="38"/>
      <c r="I27" s="44"/>
      <c r="J27" s="2"/>
      <c r="K27" s="2"/>
    </row>
    <row r="28" spans="2:11" ht="71.25">
      <c r="B28" s="39" t="s">
        <v>5</v>
      </c>
      <c r="C28" s="39" t="s">
        <v>43</v>
      </c>
      <c r="D28" s="20" t="s">
        <v>135</v>
      </c>
      <c r="E28" s="39" t="s">
        <v>8</v>
      </c>
      <c r="F28" s="20" t="s">
        <v>156</v>
      </c>
      <c r="G28" s="40" t="s">
        <v>157</v>
      </c>
      <c r="H28" s="40" t="s">
        <v>136</v>
      </c>
      <c r="I28" s="39" t="s">
        <v>158</v>
      </c>
    </row>
    <row r="29" spans="2:11">
      <c r="B29" s="41">
        <v>1</v>
      </c>
      <c r="C29" s="41">
        <v>2</v>
      </c>
      <c r="D29" s="41">
        <v>3</v>
      </c>
      <c r="E29" s="41">
        <v>4</v>
      </c>
      <c r="F29" s="41">
        <v>5</v>
      </c>
      <c r="G29" s="41" t="s">
        <v>159</v>
      </c>
      <c r="H29" s="41">
        <v>7</v>
      </c>
      <c r="I29" s="41" t="s">
        <v>160</v>
      </c>
      <c r="K29" s="45" t="s">
        <v>139</v>
      </c>
    </row>
    <row r="30" spans="2:11" ht="15.75">
      <c r="B30" s="42">
        <v>1</v>
      </c>
      <c r="C30" s="28" t="s">
        <v>52</v>
      </c>
      <c r="D30" s="43">
        <v>20</v>
      </c>
      <c r="E30" s="42" t="s">
        <v>141</v>
      </c>
      <c r="F30" s="42">
        <v>12</v>
      </c>
      <c r="G30" s="43">
        <f>D30*F30</f>
        <v>240</v>
      </c>
      <c r="H30" s="43">
        <v>104500</v>
      </c>
      <c r="I30" s="46">
        <f>G30/H30*100</f>
        <v>0.22966507177033493</v>
      </c>
      <c r="K30" s="14" t="s">
        <v>141</v>
      </c>
    </row>
    <row r="31" spans="2:11">
      <c r="B31" s="42">
        <v>2</v>
      </c>
      <c r="C31" s="42" t="s">
        <v>53</v>
      </c>
      <c r="D31" s="43">
        <v>10</v>
      </c>
      <c r="E31" s="42" t="s">
        <v>141</v>
      </c>
      <c r="F31" s="42">
        <v>312</v>
      </c>
      <c r="G31" s="43">
        <f>D31*F31</f>
        <v>3120</v>
      </c>
      <c r="H31" s="43">
        <v>104500</v>
      </c>
      <c r="I31" s="46">
        <f>G31/H31*100</f>
        <v>2.9856459330143541</v>
      </c>
      <c r="K31" s="14" t="s">
        <v>142</v>
      </c>
    </row>
    <row r="32" spans="2:11">
      <c r="B32" s="42">
        <v>3</v>
      </c>
      <c r="C32" s="42" t="s">
        <v>54</v>
      </c>
      <c r="D32" s="43">
        <v>10</v>
      </c>
      <c r="E32" s="42" t="s">
        <v>141</v>
      </c>
      <c r="F32" s="42">
        <v>312</v>
      </c>
      <c r="G32" s="43">
        <f>D32*F32</f>
        <v>3120</v>
      </c>
      <c r="H32" s="43">
        <v>104500</v>
      </c>
      <c r="I32" s="46">
        <f>G32/H32*100</f>
        <v>2.9856459330143541</v>
      </c>
      <c r="K32" s="14" t="s">
        <v>143</v>
      </c>
    </row>
    <row r="33" spans="2:11">
      <c r="B33" s="42">
        <v>4</v>
      </c>
      <c r="C33" s="42" t="s">
        <v>55</v>
      </c>
      <c r="D33" s="43">
        <v>30</v>
      </c>
      <c r="E33" s="42" t="s">
        <v>141</v>
      </c>
      <c r="F33" s="42">
        <v>12</v>
      </c>
      <c r="G33" s="43">
        <f>D33*F33</f>
        <v>360</v>
      </c>
      <c r="H33" s="43">
        <v>104500</v>
      </c>
      <c r="I33" s="46">
        <f>G33/H33*100</f>
        <v>0.34449760765550236</v>
      </c>
      <c r="K33" s="14" t="s">
        <v>144</v>
      </c>
    </row>
    <row r="34" spans="2:11">
      <c r="B34" s="42"/>
      <c r="C34" s="42"/>
      <c r="D34" s="43"/>
      <c r="E34" s="42"/>
      <c r="F34" s="42"/>
      <c r="G34" s="43"/>
      <c r="H34" s="43"/>
      <c r="I34" s="46"/>
      <c r="K34" s="15" t="s">
        <v>140</v>
      </c>
    </row>
    <row r="35" spans="2:11">
      <c r="B35" s="149" t="s">
        <v>161</v>
      </c>
      <c r="C35" s="150"/>
      <c r="D35" s="150"/>
      <c r="E35" s="150"/>
      <c r="F35" s="150"/>
      <c r="G35" s="150"/>
      <c r="H35" s="151"/>
      <c r="I35" s="46">
        <f>SUM(I30:I34)</f>
        <v>6.5454545454545459</v>
      </c>
    </row>
    <row r="36" spans="2:11">
      <c r="B36" s="149" t="s">
        <v>162</v>
      </c>
      <c r="C36" s="150"/>
      <c r="D36" s="150"/>
      <c r="E36" s="150"/>
      <c r="F36" s="150"/>
      <c r="G36" s="150"/>
      <c r="H36" s="151"/>
      <c r="I36" s="47">
        <f>1/(1-($I$11/100))</f>
        <v>1.0700389105058365</v>
      </c>
    </row>
    <row r="37" spans="2:11">
      <c r="B37" s="152" t="s">
        <v>162</v>
      </c>
      <c r="C37" s="153"/>
      <c r="D37" s="153"/>
      <c r="E37" s="153"/>
      <c r="F37" s="153"/>
      <c r="G37" s="153"/>
      <c r="H37" s="154"/>
      <c r="I37" s="48">
        <f>1/(1-($I$12/100))</f>
        <v>1.0108161258603736</v>
      </c>
    </row>
    <row r="39" spans="2:11" ht="15.75">
      <c r="B39" s="16" t="s">
        <v>147</v>
      </c>
      <c r="C39" s="38"/>
      <c r="D39" s="38"/>
      <c r="E39" s="38"/>
      <c r="F39" s="38"/>
      <c r="G39" s="38"/>
      <c r="H39" s="38"/>
      <c r="I39" s="44"/>
      <c r="J39" s="2"/>
      <c r="K39" s="2"/>
    </row>
    <row r="40" spans="2:11" ht="71.25">
      <c r="B40" s="39" t="s">
        <v>5</v>
      </c>
      <c r="C40" s="39" t="s">
        <v>43</v>
      </c>
      <c r="D40" s="20" t="s">
        <v>135</v>
      </c>
      <c r="E40" s="39" t="s">
        <v>8</v>
      </c>
      <c r="F40" s="20" t="s">
        <v>156</v>
      </c>
      <c r="G40" s="40" t="s">
        <v>157</v>
      </c>
      <c r="H40" s="40" t="s">
        <v>136</v>
      </c>
      <c r="I40" s="39" t="s">
        <v>158</v>
      </c>
    </row>
    <row r="41" spans="2:11">
      <c r="B41" s="41">
        <v>1</v>
      </c>
      <c r="C41" s="41">
        <v>2</v>
      </c>
      <c r="D41" s="41">
        <v>3</v>
      </c>
      <c r="E41" s="41">
        <v>4</v>
      </c>
      <c r="F41" s="41">
        <v>5</v>
      </c>
      <c r="G41" s="41" t="s">
        <v>159</v>
      </c>
      <c r="H41" s="41">
        <v>7</v>
      </c>
      <c r="I41" s="41" t="s">
        <v>160</v>
      </c>
      <c r="K41" s="45" t="s">
        <v>139</v>
      </c>
    </row>
    <row r="42" spans="2:11" ht="15.75">
      <c r="B42" s="42">
        <v>1</v>
      </c>
      <c r="C42" s="28" t="s">
        <v>52</v>
      </c>
      <c r="D42" s="43">
        <v>20</v>
      </c>
      <c r="E42" s="42" t="s">
        <v>141</v>
      </c>
      <c r="F42" s="42">
        <v>12</v>
      </c>
      <c r="G42" s="43">
        <f>D42*F42</f>
        <v>240</v>
      </c>
      <c r="H42" s="43">
        <v>104500</v>
      </c>
      <c r="I42" s="46">
        <f>G42/H42*100</f>
        <v>0.22966507177033493</v>
      </c>
      <c r="K42" s="14" t="s">
        <v>141</v>
      </c>
    </row>
    <row r="43" spans="2:11">
      <c r="B43" s="42">
        <v>2</v>
      </c>
      <c r="C43" s="42" t="s">
        <v>53</v>
      </c>
      <c r="D43" s="43">
        <v>30</v>
      </c>
      <c r="E43" s="42" t="s">
        <v>141</v>
      </c>
      <c r="F43" s="42">
        <v>312</v>
      </c>
      <c r="G43" s="43">
        <f>D43*F43</f>
        <v>9360</v>
      </c>
      <c r="H43" s="43">
        <v>104500</v>
      </c>
      <c r="I43" s="46">
        <f>G43/H43*100</f>
        <v>8.956937799043061</v>
      </c>
      <c r="K43" s="14" t="s">
        <v>142</v>
      </c>
    </row>
    <row r="44" spans="2:11">
      <c r="B44" s="42">
        <v>3</v>
      </c>
      <c r="C44" s="42" t="s">
        <v>54</v>
      </c>
      <c r="D44" s="43">
        <v>30</v>
      </c>
      <c r="E44" s="42" t="s">
        <v>141</v>
      </c>
      <c r="F44" s="42">
        <v>312</v>
      </c>
      <c r="G44" s="43">
        <f>D44*F44</f>
        <v>9360</v>
      </c>
      <c r="H44" s="43">
        <v>104500</v>
      </c>
      <c r="I44" s="46">
        <f>G44/H44*100</f>
        <v>8.956937799043061</v>
      </c>
      <c r="K44" s="14" t="s">
        <v>143</v>
      </c>
    </row>
    <row r="45" spans="2:11">
      <c r="B45" s="42">
        <v>4</v>
      </c>
      <c r="C45" s="42" t="s">
        <v>55</v>
      </c>
      <c r="D45" s="43">
        <v>30</v>
      </c>
      <c r="E45" s="42" t="s">
        <v>141</v>
      </c>
      <c r="F45" s="42">
        <v>12</v>
      </c>
      <c r="G45" s="43">
        <f>D45*F45</f>
        <v>360</v>
      </c>
      <c r="H45" s="43">
        <v>104500</v>
      </c>
      <c r="I45" s="46">
        <f>G45/H45*100</f>
        <v>0.34449760765550236</v>
      </c>
      <c r="K45" s="14" t="s">
        <v>144</v>
      </c>
    </row>
    <row r="46" spans="2:11">
      <c r="B46" s="42"/>
      <c r="C46" s="42"/>
      <c r="D46" s="43"/>
      <c r="E46" s="42"/>
      <c r="F46" s="42"/>
      <c r="G46" s="43"/>
      <c r="H46" s="43"/>
      <c r="I46" s="46"/>
      <c r="K46" s="15" t="s">
        <v>140</v>
      </c>
    </row>
    <row r="47" spans="2:11">
      <c r="B47" s="149" t="s">
        <v>161</v>
      </c>
      <c r="C47" s="150"/>
      <c r="D47" s="150"/>
      <c r="E47" s="150"/>
      <c r="F47" s="150"/>
      <c r="G47" s="150"/>
      <c r="H47" s="151"/>
      <c r="I47" s="46">
        <f>SUM(I42:I46)</f>
        <v>18.488038277511958</v>
      </c>
    </row>
    <row r="48" spans="2:11">
      <c r="B48" s="149" t="s">
        <v>162</v>
      </c>
      <c r="C48" s="150"/>
      <c r="D48" s="150"/>
      <c r="E48" s="150"/>
      <c r="F48" s="150"/>
      <c r="G48" s="150"/>
      <c r="H48" s="151"/>
      <c r="I48" s="47">
        <f>1/(1-($I$11/100))</f>
        <v>1.0700389105058365</v>
      </c>
    </row>
    <row r="49" spans="2:11">
      <c r="B49" s="152" t="s">
        <v>162</v>
      </c>
      <c r="C49" s="153"/>
      <c r="D49" s="153"/>
      <c r="E49" s="153"/>
      <c r="F49" s="153"/>
      <c r="G49" s="153"/>
      <c r="H49" s="154"/>
      <c r="I49" s="48">
        <f>1/(1-($I$12/100))</f>
        <v>1.0108161258603736</v>
      </c>
    </row>
    <row r="51" spans="2:11" ht="15.75">
      <c r="B51" s="16" t="s">
        <v>148</v>
      </c>
      <c r="C51" s="38"/>
      <c r="D51" s="38"/>
      <c r="E51" s="38"/>
      <c r="F51" s="38"/>
      <c r="G51" s="38"/>
      <c r="H51" s="38"/>
      <c r="I51" s="44"/>
      <c r="J51" s="2"/>
      <c r="K51" s="2"/>
    </row>
    <row r="52" spans="2:11" ht="71.25">
      <c r="B52" s="39" t="s">
        <v>5</v>
      </c>
      <c r="C52" s="39" t="s">
        <v>43</v>
      </c>
      <c r="D52" s="20" t="s">
        <v>135</v>
      </c>
      <c r="E52" s="39" t="s">
        <v>8</v>
      </c>
      <c r="F52" s="20" t="s">
        <v>156</v>
      </c>
      <c r="G52" s="40" t="s">
        <v>157</v>
      </c>
      <c r="H52" s="40" t="s">
        <v>136</v>
      </c>
      <c r="I52" s="39" t="s">
        <v>158</v>
      </c>
    </row>
    <row r="53" spans="2:11">
      <c r="B53" s="41">
        <v>1</v>
      </c>
      <c r="C53" s="41">
        <v>2</v>
      </c>
      <c r="D53" s="41">
        <v>3</v>
      </c>
      <c r="E53" s="41">
        <v>4</v>
      </c>
      <c r="F53" s="41">
        <v>5</v>
      </c>
      <c r="G53" s="41" t="s">
        <v>159</v>
      </c>
      <c r="H53" s="41">
        <v>7</v>
      </c>
      <c r="I53" s="41" t="s">
        <v>160</v>
      </c>
      <c r="K53" s="45" t="s">
        <v>139</v>
      </c>
    </row>
    <row r="54" spans="2:11" ht="15.75">
      <c r="B54" s="42">
        <v>1</v>
      </c>
      <c r="C54" s="28" t="s">
        <v>52</v>
      </c>
      <c r="D54" s="43">
        <v>20</v>
      </c>
      <c r="E54" s="42" t="s">
        <v>141</v>
      </c>
      <c r="F54" s="42">
        <v>12</v>
      </c>
      <c r="G54" s="43">
        <f>D54*F54</f>
        <v>240</v>
      </c>
      <c r="H54" s="43">
        <v>104500</v>
      </c>
      <c r="I54" s="46">
        <f>G54/H54*100</f>
        <v>0.22966507177033493</v>
      </c>
      <c r="K54" s="14" t="s">
        <v>141</v>
      </c>
    </row>
    <row r="55" spans="2:11">
      <c r="B55" s="42">
        <v>2</v>
      </c>
      <c r="C55" s="42" t="s">
        <v>53</v>
      </c>
      <c r="D55" s="43">
        <v>30</v>
      </c>
      <c r="E55" s="42" t="s">
        <v>141</v>
      </c>
      <c r="F55" s="42">
        <v>312</v>
      </c>
      <c r="G55" s="43">
        <f>D55*F55</f>
        <v>9360</v>
      </c>
      <c r="H55" s="43">
        <v>104500</v>
      </c>
      <c r="I55" s="46">
        <f>G55/H55*100</f>
        <v>8.956937799043061</v>
      </c>
      <c r="K55" s="14" t="s">
        <v>142</v>
      </c>
    </row>
    <row r="56" spans="2:11">
      <c r="B56" s="42">
        <v>3</v>
      </c>
      <c r="C56" s="42" t="s">
        <v>54</v>
      </c>
      <c r="D56" s="43">
        <v>30</v>
      </c>
      <c r="E56" s="42" t="s">
        <v>141</v>
      </c>
      <c r="F56" s="42">
        <v>312</v>
      </c>
      <c r="G56" s="43">
        <f>D56*F56</f>
        <v>9360</v>
      </c>
      <c r="H56" s="43">
        <v>104500</v>
      </c>
      <c r="I56" s="46">
        <f>G56/H56*100</f>
        <v>8.956937799043061</v>
      </c>
      <c r="K56" s="14" t="s">
        <v>143</v>
      </c>
    </row>
    <row r="57" spans="2:11">
      <c r="B57" s="42">
        <v>4</v>
      </c>
      <c r="C57" s="42" t="s">
        <v>55</v>
      </c>
      <c r="D57" s="43">
        <v>30</v>
      </c>
      <c r="E57" s="42" t="s">
        <v>141</v>
      </c>
      <c r="F57" s="42">
        <v>12</v>
      </c>
      <c r="G57" s="43">
        <f>D57*F57</f>
        <v>360</v>
      </c>
      <c r="H57" s="43">
        <v>104500</v>
      </c>
      <c r="I57" s="46">
        <f>G57/H57*100</f>
        <v>0.34449760765550236</v>
      </c>
      <c r="K57" s="14" t="s">
        <v>144</v>
      </c>
    </row>
    <row r="58" spans="2:11">
      <c r="B58" s="42"/>
      <c r="C58" s="42"/>
      <c r="D58" s="43"/>
      <c r="E58" s="42"/>
      <c r="F58" s="42"/>
      <c r="G58" s="43"/>
      <c r="H58" s="43"/>
      <c r="I58" s="46"/>
      <c r="K58" s="15" t="s">
        <v>140</v>
      </c>
    </row>
    <row r="59" spans="2:11">
      <c r="B59" s="149" t="s">
        <v>161</v>
      </c>
      <c r="C59" s="150"/>
      <c r="D59" s="150"/>
      <c r="E59" s="150"/>
      <c r="F59" s="150"/>
      <c r="G59" s="150"/>
      <c r="H59" s="151"/>
      <c r="I59" s="46">
        <f>SUM(I54:I58)</f>
        <v>18.488038277511958</v>
      </c>
    </row>
    <row r="60" spans="2:11">
      <c r="B60" s="149" t="s">
        <v>162</v>
      </c>
      <c r="C60" s="150"/>
      <c r="D60" s="150"/>
      <c r="E60" s="150"/>
      <c r="F60" s="150"/>
      <c r="G60" s="150"/>
      <c r="H60" s="151"/>
      <c r="I60" s="47">
        <f>1/(1-($I$11/100))</f>
        <v>1.0700389105058365</v>
      </c>
    </row>
    <row r="61" spans="2:11">
      <c r="B61" s="152" t="s">
        <v>162</v>
      </c>
      <c r="C61" s="153"/>
      <c r="D61" s="153"/>
      <c r="E61" s="153"/>
      <c r="F61" s="153"/>
      <c r="G61" s="153"/>
      <c r="H61" s="154"/>
      <c r="I61" s="48">
        <f>1/(1-($I$12/100))</f>
        <v>1.0108161258603736</v>
      </c>
    </row>
    <row r="63" spans="2:11" ht="15.75">
      <c r="B63" s="16" t="s">
        <v>153</v>
      </c>
      <c r="C63" s="38"/>
      <c r="D63" s="38"/>
      <c r="E63" s="38"/>
      <c r="F63" s="38"/>
      <c r="G63" s="38"/>
      <c r="H63" s="38"/>
      <c r="I63" s="44"/>
      <c r="J63" s="2"/>
      <c r="K63" s="2"/>
    </row>
    <row r="64" spans="2:11" ht="71.25">
      <c r="B64" s="39" t="s">
        <v>5</v>
      </c>
      <c r="C64" s="39" t="s">
        <v>43</v>
      </c>
      <c r="D64" s="20" t="s">
        <v>135</v>
      </c>
      <c r="E64" s="39" t="s">
        <v>8</v>
      </c>
      <c r="F64" s="20" t="s">
        <v>156</v>
      </c>
      <c r="G64" s="40" t="s">
        <v>157</v>
      </c>
      <c r="H64" s="40" t="s">
        <v>136</v>
      </c>
      <c r="I64" s="39" t="s">
        <v>158</v>
      </c>
    </row>
    <row r="65" spans="2:11">
      <c r="B65" s="41">
        <v>1</v>
      </c>
      <c r="C65" s="41">
        <v>2</v>
      </c>
      <c r="D65" s="41">
        <v>3</v>
      </c>
      <c r="E65" s="41">
        <v>4</v>
      </c>
      <c r="F65" s="41">
        <v>5</v>
      </c>
      <c r="G65" s="41" t="s">
        <v>159</v>
      </c>
      <c r="H65" s="41">
        <v>7</v>
      </c>
      <c r="I65" s="41" t="s">
        <v>160</v>
      </c>
      <c r="K65" s="45" t="s">
        <v>139</v>
      </c>
    </row>
    <row r="66" spans="2:11" ht="15.75">
      <c r="B66" s="42">
        <v>1</v>
      </c>
      <c r="C66" s="28" t="s">
        <v>52</v>
      </c>
      <c r="D66" s="43">
        <v>20</v>
      </c>
      <c r="E66" s="42" t="s">
        <v>141</v>
      </c>
      <c r="F66" s="42">
        <v>12</v>
      </c>
      <c r="G66" s="43">
        <f>D66*F66</f>
        <v>240</v>
      </c>
      <c r="H66" s="43">
        <v>104500</v>
      </c>
      <c r="I66" s="46">
        <f>G66/H66*100</f>
        <v>0.22966507177033493</v>
      </c>
      <c r="K66" s="14" t="s">
        <v>141</v>
      </c>
    </row>
    <row r="67" spans="2:11">
      <c r="B67" s="42">
        <v>2</v>
      </c>
      <c r="C67" s="42" t="s">
        <v>53</v>
      </c>
      <c r="D67" s="43">
        <v>30</v>
      </c>
      <c r="E67" s="42" t="s">
        <v>141</v>
      </c>
      <c r="F67" s="42">
        <v>312</v>
      </c>
      <c r="G67" s="43">
        <f>D67*F67</f>
        <v>9360</v>
      </c>
      <c r="H67" s="43">
        <v>104500</v>
      </c>
      <c r="I67" s="46">
        <f>G67/H67*100</f>
        <v>8.956937799043061</v>
      </c>
      <c r="K67" s="14" t="s">
        <v>142</v>
      </c>
    </row>
    <row r="68" spans="2:11">
      <c r="B68" s="42">
        <v>3</v>
      </c>
      <c r="C68" s="42" t="s">
        <v>54</v>
      </c>
      <c r="D68" s="43">
        <v>30</v>
      </c>
      <c r="E68" s="42" t="s">
        <v>141</v>
      </c>
      <c r="F68" s="42">
        <v>312</v>
      </c>
      <c r="G68" s="43">
        <f>D68*F68</f>
        <v>9360</v>
      </c>
      <c r="H68" s="43">
        <v>104500</v>
      </c>
      <c r="I68" s="46">
        <f>G68/H68*100</f>
        <v>8.956937799043061</v>
      </c>
      <c r="K68" s="14" t="s">
        <v>143</v>
      </c>
    </row>
    <row r="69" spans="2:11">
      <c r="B69" s="42">
        <v>4</v>
      </c>
      <c r="C69" s="42" t="s">
        <v>55</v>
      </c>
      <c r="D69" s="43">
        <v>30</v>
      </c>
      <c r="E69" s="42" t="s">
        <v>141</v>
      </c>
      <c r="F69" s="42">
        <v>12</v>
      </c>
      <c r="G69" s="43">
        <f>D69*F69</f>
        <v>360</v>
      </c>
      <c r="H69" s="43">
        <v>104500</v>
      </c>
      <c r="I69" s="46">
        <f>G69/H69*100</f>
        <v>0.34449760765550236</v>
      </c>
      <c r="K69" s="14" t="s">
        <v>144</v>
      </c>
    </row>
    <row r="70" spans="2:11">
      <c r="B70" s="42"/>
      <c r="C70" s="42"/>
      <c r="D70" s="43"/>
      <c r="E70" s="42"/>
      <c r="F70" s="42"/>
      <c r="G70" s="43"/>
      <c r="H70" s="43"/>
      <c r="I70" s="46"/>
      <c r="K70" s="15" t="s">
        <v>140</v>
      </c>
    </row>
    <row r="71" spans="2:11">
      <c r="B71" s="149" t="s">
        <v>161</v>
      </c>
      <c r="C71" s="150"/>
      <c r="D71" s="150"/>
      <c r="E71" s="150"/>
      <c r="F71" s="150"/>
      <c r="G71" s="150"/>
      <c r="H71" s="151"/>
      <c r="I71" s="46">
        <f>SUM(I66:I70)</f>
        <v>18.488038277511958</v>
      </c>
    </row>
    <row r="72" spans="2:11">
      <c r="B72" s="149" t="s">
        <v>162</v>
      </c>
      <c r="C72" s="150"/>
      <c r="D72" s="150"/>
      <c r="E72" s="150"/>
      <c r="F72" s="150"/>
      <c r="G72" s="150"/>
      <c r="H72" s="151"/>
      <c r="I72" s="47">
        <f>1/(1-($I$11/100))</f>
        <v>1.0700389105058365</v>
      </c>
    </row>
    <row r="73" spans="2:11">
      <c r="B73" s="152" t="s">
        <v>162</v>
      </c>
      <c r="C73" s="153"/>
      <c r="D73" s="153"/>
      <c r="E73" s="153"/>
      <c r="F73" s="153"/>
      <c r="G73" s="153"/>
      <c r="H73" s="154"/>
      <c r="I73" s="48">
        <f>1/(1-($I$12/100))</f>
        <v>1.0108161258603736</v>
      </c>
    </row>
    <row r="75" spans="2:11" ht="15.75">
      <c r="B75" s="16" t="s">
        <v>163</v>
      </c>
      <c r="C75" s="38"/>
      <c r="D75" s="38"/>
      <c r="E75" s="38"/>
      <c r="F75" s="38"/>
      <c r="G75" s="38"/>
      <c r="H75" s="38"/>
      <c r="I75" s="44"/>
      <c r="J75" s="2"/>
      <c r="K75" s="2"/>
    </row>
    <row r="76" spans="2:11" ht="71.25">
      <c r="B76" s="39" t="s">
        <v>5</v>
      </c>
      <c r="C76" s="39" t="s">
        <v>43</v>
      </c>
      <c r="D76" s="20" t="s">
        <v>135</v>
      </c>
      <c r="E76" s="39" t="s">
        <v>8</v>
      </c>
      <c r="F76" s="20" t="s">
        <v>156</v>
      </c>
      <c r="G76" s="40" t="s">
        <v>157</v>
      </c>
      <c r="H76" s="40" t="s">
        <v>136</v>
      </c>
      <c r="I76" s="39" t="s">
        <v>158</v>
      </c>
    </row>
    <row r="77" spans="2:11">
      <c r="B77" s="41">
        <v>1</v>
      </c>
      <c r="C77" s="41">
        <v>2</v>
      </c>
      <c r="D77" s="41">
        <v>3</v>
      </c>
      <c r="E77" s="41">
        <v>4</v>
      </c>
      <c r="F77" s="41">
        <v>5</v>
      </c>
      <c r="G77" s="41" t="s">
        <v>159</v>
      </c>
      <c r="H77" s="41">
        <v>7</v>
      </c>
      <c r="I77" s="41" t="s">
        <v>160</v>
      </c>
      <c r="K77" s="45" t="s">
        <v>139</v>
      </c>
    </row>
    <row r="78" spans="2:11" ht="15.75">
      <c r="B78" s="42">
        <v>1</v>
      </c>
      <c r="C78" s="28" t="s">
        <v>52</v>
      </c>
      <c r="D78" s="43">
        <v>20</v>
      </c>
      <c r="E78" s="42" t="s">
        <v>141</v>
      </c>
      <c r="F78" s="42">
        <v>12</v>
      </c>
      <c r="G78" s="43">
        <f>D78*F78</f>
        <v>240</v>
      </c>
      <c r="H78" s="43">
        <v>104500</v>
      </c>
      <c r="I78" s="46">
        <f>G78/H78*100</f>
        <v>0.22966507177033493</v>
      </c>
      <c r="K78" s="14" t="s">
        <v>141</v>
      </c>
    </row>
    <row r="79" spans="2:11">
      <c r="B79" s="42">
        <v>2</v>
      </c>
      <c r="C79" s="42" t="s">
        <v>53</v>
      </c>
      <c r="D79" s="43">
        <v>10</v>
      </c>
      <c r="E79" s="42" t="s">
        <v>141</v>
      </c>
      <c r="F79" s="42">
        <v>312</v>
      </c>
      <c r="G79" s="43">
        <f>D79*F79</f>
        <v>3120</v>
      </c>
      <c r="H79" s="43">
        <v>104500</v>
      </c>
      <c r="I79" s="46">
        <f>G79/H79*100</f>
        <v>2.9856459330143541</v>
      </c>
      <c r="K79" s="14" t="s">
        <v>142</v>
      </c>
    </row>
    <row r="80" spans="2:11">
      <c r="B80" s="42">
        <v>3</v>
      </c>
      <c r="C80" s="42" t="s">
        <v>54</v>
      </c>
      <c r="D80" s="43">
        <v>10</v>
      </c>
      <c r="E80" s="42" t="s">
        <v>141</v>
      </c>
      <c r="F80" s="42">
        <v>312</v>
      </c>
      <c r="G80" s="43">
        <f>D80*F80</f>
        <v>3120</v>
      </c>
      <c r="H80" s="43">
        <v>104500</v>
      </c>
      <c r="I80" s="46">
        <f>G80/H80*100</f>
        <v>2.9856459330143541</v>
      </c>
      <c r="K80" s="14" t="s">
        <v>143</v>
      </c>
    </row>
    <row r="81" spans="2:11">
      <c r="B81" s="42">
        <v>4</v>
      </c>
      <c r="C81" s="42" t="s">
        <v>55</v>
      </c>
      <c r="D81" s="43">
        <v>30</v>
      </c>
      <c r="E81" s="42" t="s">
        <v>141</v>
      </c>
      <c r="F81" s="42">
        <v>12</v>
      </c>
      <c r="G81" s="43">
        <f>D81*F81</f>
        <v>360</v>
      </c>
      <c r="H81" s="43">
        <v>104500</v>
      </c>
      <c r="I81" s="46">
        <f>G81/H81*100</f>
        <v>0.34449760765550236</v>
      </c>
      <c r="K81" s="14" t="s">
        <v>144</v>
      </c>
    </row>
    <row r="82" spans="2:11">
      <c r="B82" s="42"/>
      <c r="C82" s="42"/>
      <c r="D82" s="43"/>
      <c r="E82" s="42"/>
      <c r="F82" s="42"/>
      <c r="G82" s="43"/>
      <c r="H82" s="43"/>
      <c r="I82" s="46"/>
      <c r="K82" s="15" t="s">
        <v>140</v>
      </c>
    </row>
    <row r="83" spans="2:11">
      <c r="B83" s="149" t="s">
        <v>161</v>
      </c>
      <c r="C83" s="150"/>
      <c r="D83" s="150"/>
      <c r="E83" s="150"/>
      <c r="F83" s="150"/>
      <c r="G83" s="150"/>
      <c r="H83" s="151"/>
      <c r="I83" s="46">
        <f>SUM(I78:I82)</f>
        <v>6.5454545454545459</v>
      </c>
    </row>
    <row r="84" spans="2:11">
      <c r="B84" s="149" t="s">
        <v>162</v>
      </c>
      <c r="C84" s="150"/>
      <c r="D84" s="150"/>
      <c r="E84" s="150"/>
      <c r="F84" s="150"/>
      <c r="G84" s="150"/>
      <c r="H84" s="151"/>
      <c r="I84" s="47">
        <f>1/(1-($I$11/100))</f>
        <v>1.0700389105058365</v>
      </c>
    </row>
    <row r="85" spans="2:11">
      <c r="B85" s="152" t="s">
        <v>162</v>
      </c>
      <c r="C85" s="153"/>
      <c r="D85" s="153"/>
      <c r="E85" s="153"/>
      <c r="F85" s="153"/>
      <c r="G85" s="153"/>
      <c r="H85" s="154"/>
      <c r="I85" s="48">
        <f>1/(1-($I$12/100))</f>
        <v>1.0108161258603736</v>
      </c>
    </row>
  </sheetData>
  <mergeCells count="22">
    <mergeCell ref="B85:H85"/>
    <mergeCell ref="B83:H83"/>
    <mergeCell ref="B84:H84"/>
    <mergeCell ref="B61:H61"/>
    <mergeCell ref="B71:H71"/>
    <mergeCell ref="B72:H72"/>
    <mergeCell ref="B73:H73"/>
    <mergeCell ref="B47:H47"/>
    <mergeCell ref="B48:H48"/>
    <mergeCell ref="B49:H49"/>
    <mergeCell ref="B59:H59"/>
    <mergeCell ref="B60:H60"/>
    <mergeCell ref="B24:H24"/>
    <mergeCell ref="B25:H25"/>
    <mergeCell ref="B35:H35"/>
    <mergeCell ref="B36:H36"/>
    <mergeCell ref="B37:H37"/>
    <mergeCell ref="B1:K1"/>
    <mergeCell ref="B11:H11"/>
    <mergeCell ref="B12:H12"/>
    <mergeCell ref="B13:H13"/>
    <mergeCell ref="B23:H23"/>
  </mergeCells>
  <pageMargins left="0.7" right="0.7" top="0.75" bottom="0.75" header="0.3" footer="0.3"/>
  <pageSetup paperSize="9" scale="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showGridLines="0" topLeftCell="A20" zoomScale="80" zoomScaleNormal="80" workbookViewId="0">
      <selection activeCell="G47" sqref="G47"/>
    </sheetView>
  </sheetViews>
  <sheetFormatPr defaultColWidth="9.140625" defaultRowHeight="15"/>
  <cols>
    <col min="1" max="1" width="3.140625" style="1" customWidth="1"/>
    <col min="2" max="2" width="4.140625" style="1" customWidth="1"/>
    <col min="3" max="3" width="29.28515625" style="1" customWidth="1"/>
    <col min="4" max="4" width="35.28515625" style="1" customWidth="1"/>
    <col min="5" max="5" width="26" style="1" customWidth="1"/>
    <col min="6" max="6" width="19.5703125" style="1" customWidth="1"/>
    <col min="7" max="7" width="16.5703125" style="1" customWidth="1"/>
    <col min="8" max="16384" width="9.140625" style="1"/>
  </cols>
  <sheetData>
    <row r="1" spans="2:7" ht="15.75">
      <c r="B1" s="130" t="s">
        <v>164</v>
      </c>
      <c r="C1" s="130"/>
      <c r="D1" s="130"/>
      <c r="E1" s="130"/>
      <c r="F1" s="130"/>
      <c r="G1" s="130"/>
    </row>
    <row r="2" spans="2:7" ht="15.75">
      <c r="B2" s="2"/>
      <c r="C2" s="2"/>
      <c r="D2" s="2"/>
      <c r="E2" s="2"/>
      <c r="F2" s="2"/>
      <c r="G2" s="2"/>
    </row>
    <row r="3" spans="2:7" ht="15.75">
      <c r="B3" s="16" t="s">
        <v>165</v>
      </c>
      <c r="C3" s="17"/>
      <c r="D3" s="17"/>
      <c r="E3" s="17"/>
      <c r="F3" s="17"/>
      <c r="G3" s="18"/>
    </row>
    <row r="4" spans="2:7" ht="28.5">
      <c r="B4" s="19" t="s">
        <v>5</v>
      </c>
      <c r="C4" s="19" t="s">
        <v>42</v>
      </c>
      <c r="D4" s="19" t="s">
        <v>43</v>
      </c>
      <c r="E4" s="19" t="s">
        <v>166</v>
      </c>
      <c r="F4" s="20" t="s">
        <v>137</v>
      </c>
      <c r="G4" s="19" t="s">
        <v>167</v>
      </c>
    </row>
    <row r="5" spans="2:7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168</v>
      </c>
    </row>
    <row r="6" spans="2:7" ht="15.75">
      <c r="B6" s="21">
        <v>1</v>
      </c>
      <c r="C6" s="22" t="s">
        <v>46</v>
      </c>
      <c r="D6" s="23" t="s">
        <v>47</v>
      </c>
      <c r="E6" s="24">
        <v>12672</v>
      </c>
      <c r="F6" s="24">
        <v>34833</v>
      </c>
      <c r="G6" s="25">
        <f>E6/F6</f>
        <v>0.36379295495650676</v>
      </c>
    </row>
    <row r="7" spans="2:7">
      <c r="B7" s="26"/>
      <c r="C7" s="25"/>
      <c r="D7" s="7" t="s">
        <v>48</v>
      </c>
      <c r="E7" s="24">
        <v>12672</v>
      </c>
      <c r="F7" s="24">
        <v>34833</v>
      </c>
      <c r="G7" s="25">
        <f>E7/F7</f>
        <v>0.36379295495650676</v>
      </c>
    </row>
    <row r="8" spans="2:7" ht="15.75">
      <c r="B8" s="26"/>
      <c r="C8" s="25"/>
      <c r="D8" s="27" t="s">
        <v>49</v>
      </c>
      <c r="E8" s="24">
        <v>12672</v>
      </c>
      <c r="F8" s="24">
        <v>34833</v>
      </c>
      <c r="G8" s="25">
        <f>E8/F8</f>
        <v>0.36379295495650676</v>
      </c>
    </row>
    <row r="9" spans="2:7" ht="15.75">
      <c r="B9" s="26"/>
      <c r="C9" s="25"/>
      <c r="D9" s="28" t="s">
        <v>50</v>
      </c>
      <c r="E9" s="24">
        <v>12672</v>
      </c>
      <c r="F9" s="24">
        <v>34833</v>
      </c>
      <c r="G9" s="25">
        <f>E9/F9</f>
        <v>0.36379295495650676</v>
      </c>
    </row>
    <row r="10" spans="2:7">
      <c r="B10" s="155" t="s">
        <v>169</v>
      </c>
      <c r="C10" s="156"/>
      <c r="D10" s="156"/>
      <c r="E10" s="156"/>
      <c r="F10" s="157"/>
      <c r="G10" s="25">
        <f>SUM(G6:G9)</f>
        <v>1.4551718198260271</v>
      </c>
    </row>
    <row r="11" spans="2:7">
      <c r="B11" s="21">
        <v>2</v>
      </c>
      <c r="C11" s="22" t="s">
        <v>51</v>
      </c>
      <c r="D11" s="155" t="s">
        <v>170</v>
      </c>
      <c r="E11" s="156"/>
      <c r="F11" s="157"/>
      <c r="G11" s="25">
        <v>1.08740894901145</v>
      </c>
    </row>
    <row r="12" spans="2:7">
      <c r="B12" s="134" t="s">
        <v>171</v>
      </c>
      <c r="C12" s="135"/>
      <c r="D12" s="135"/>
      <c r="E12" s="135"/>
      <c r="F12" s="136"/>
      <c r="G12" s="29">
        <f>G10*G11</f>
        <v>1.5823668592280993</v>
      </c>
    </row>
    <row r="13" spans="2:7">
      <c r="B13" s="158" t="s">
        <v>171</v>
      </c>
      <c r="C13" s="158"/>
      <c r="D13" s="158"/>
      <c r="E13" s="158"/>
      <c r="F13" s="158"/>
      <c r="G13" s="30">
        <f>$G$11*$G$12</f>
        <v>1.7206798833437764</v>
      </c>
    </row>
    <row r="15" spans="2:7" ht="15.75">
      <c r="B15" s="16" t="s">
        <v>172</v>
      </c>
      <c r="C15" s="17"/>
      <c r="D15" s="17"/>
      <c r="E15" s="17"/>
      <c r="F15" s="17"/>
      <c r="G15" s="18"/>
    </row>
    <row r="16" spans="2:7" ht="28.5">
      <c r="B16" s="19" t="s">
        <v>5</v>
      </c>
      <c r="C16" s="19" t="s">
        <v>42</v>
      </c>
      <c r="D16" s="19" t="s">
        <v>43</v>
      </c>
      <c r="E16" s="19" t="s">
        <v>166</v>
      </c>
      <c r="F16" s="20" t="s">
        <v>137</v>
      </c>
      <c r="G16" s="19" t="s">
        <v>167</v>
      </c>
    </row>
    <row r="17" spans="2:7">
      <c r="B17" s="19">
        <v>1</v>
      </c>
      <c r="C17" s="19">
        <v>2</v>
      </c>
      <c r="D17" s="19">
        <v>3</v>
      </c>
      <c r="E17" s="19">
        <v>4</v>
      </c>
      <c r="F17" s="19">
        <v>5</v>
      </c>
      <c r="G17" s="19" t="s">
        <v>168</v>
      </c>
    </row>
    <row r="18" spans="2:7" ht="15.75">
      <c r="B18" s="21">
        <v>1</v>
      </c>
      <c r="C18" s="22" t="s">
        <v>46</v>
      </c>
      <c r="D18" s="28" t="s">
        <v>57</v>
      </c>
      <c r="E18" s="24">
        <v>21216</v>
      </c>
      <c r="F18" s="24">
        <v>20900</v>
      </c>
      <c r="G18" s="25">
        <f>E18/F18</f>
        <v>1.0151196172248804</v>
      </c>
    </row>
    <row r="19" spans="2:7" ht="15.75">
      <c r="B19" s="26"/>
      <c r="C19" s="25"/>
      <c r="D19" s="28" t="s">
        <v>58</v>
      </c>
      <c r="E19" s="24">
        <v>21216</v>
      </c>
      <c r="F19" s="24">
        <v>20900</v>
      </c>
      <c r="G19" s="25">
        <f>E19/F19</f>
        <v>1.0151196172248804</v>
      </c>
    </row>
    <row r="20" spans="2:7" ht="15.75">
      <c r="B20" s="26"/>
      <c r="C20" s="25"/>
      <c r="D20" s="28" t="s">
        <v>59</v>
      </c>
      <c r="E20" s="24">
        <v>21216</v>
      </c>
      <c r="F20" s="24">
        <v>20900</v>
      </c>
      <c r="G20" s="25">
        <f>E20/F20</f>
        <v>1.0151196172248804</v>
      </c>
    </row>
    <row r="21" spans="2:7" ht="15.75">
      <c r="B21" s="26"/>
      <c r="C21" s="25"/>
      <c r="D21" s="28" t="s">
        <v>60</v>
      </c>
      <c r="E21" s="24">
        <v>21216</v>
      </c>
      <c r="F21" s="24">
        <v>34833.333333333299</v>
      </c>
      <c r="G21" s="25">
        <f>E21/F21</f>
        <v>0.60907177033492887</v>
      </c>
    </row>
    <row r="22" spans="2:7">
      <c r="B22" s="155" t="s">
        <v>169</v>
      </c>
      <c r="C22" s="156"/>
      <c r="D22" s="156"/>
      <c r="E22" s="156"/>
      <c r="F22" s="157"/>
      <c r="G22" s="25">
        <f>SUM(G18:G21)</f>
        <v>3.6544306220095701</v>
      </c>
    </row>
    <row r="23" spans="2:7">
      <c r="B23" s="21">
        <v>2</v>
      </c>
      <c r="C23" s="22" t="s">
        <v>51</v>
      </c>
      <c r="D23" s="155" t="s">
        <v>170</v>
      </c>
      <c r="E23" s="156"/>
      <c r="F23" s="157"/>
      <c r="G23" s="25">
        <v>1.08740894901145</v>
      </c>
    </row>
    <row r="24" spans="2:7">
      <c r="B24" s="134" t="s">
        <v>171</v>
      </c>
      <c r="C24" s="135"/>
      <c r="D24" s="135"/>
      <c r="E24" s="135"/>
      <c r="F24" s="136"/>
      <c r="G24" s="29">
        <f>G22*G23</f>
        <v>3.9738605619146861</v>
      </c>
    </row>
    <row r="26" spans="2:7" ht="15.75">
      <c r="B26" s="16" t="s">
        <v>173</v>
      </c>
      <c r="C26" s="17"/>
      <c r="D26" s="17"/>
      <c r="E26" s="17"/>
      <c r="F26" s="17"/>
      <c r="G26" s="18"/>
    </row>
    <row r="27" spans="2:7" ht="28.5">
      <c r="B27" s="19" t="s">
        <v>5</v>
      </c>
      <c r="C27" s="19" t="s">
        <v>42</v>
      </c>
      <c r="D27" s="19" t="s">
        <v>43</v>
      </c>
      <c r="E27" s="19" t="s">
        <v>166</v>
      </c>
      <c r="F27" s="20" t="s">
        <v>137</v>
      </c>
      <c r="G27" s="19" t="s">
        <v>167</v>
      </c>
    </row>
    <row r="28" spans="2:7">
      <c r="B28" s="19">
        <v>1</v>
      </c>
      <c r="C28" s="19">
        <v>2</v>
      </c>
      <c r="D28" s="19">
        <v>3</v>
      </c>
      <c r="E28" s="19">
        <v>4</v>
      </c>
      <c r="F28" s="19">
        <v>5</v>
      </c>
      <c r="G28" s="19" t="s">
        <v>168</v>
      </c>
    </row>
    <row r="29" spans="2:7" ht="15.75">
      <c r="B29" s="21">
        <v>1</v>
      </c>
      <c r="C29" s="22" t="s">
        <v>46</v>
      </c>
      <c r="D29" s="28" t="s">
        <v>57</v>
      </c>
      <c r="E29" s="24">
        <v>21216</v>
      </c>
      <c r="F29" s="24">
        <v>20900</v>
      </c>
      <c r="G29" s="25">
        <f>E29/F29</f>
        <v>1.0151196172248804</v>
      </c>
    </row>
    <row r="30" spans="2:7" ht="15.75">
      <c r="B30" s="26"/>
      <c r="C30" s="25"/>
      <c r="D30" s="28" t="s">
        <v>62</v>
      </c>
      <c r="E30" s="24">
        <v>21216</v>
      </c>
      <c r="F30" s="24">
        <v>20900</v>
      </c>
      <c r="G30" s="25">
        <f>E30/F30</f>
        <v>1.0151196172248804</v>
      </c>
    </row>
    <row r="31" spans="2:7" ht="15.75">
      <c r="B31" s="26"/>
      <c r="C31" s="25"/>
      <c r="D31" s="28" t="s">
        <v>60</v>
      </c>
      <c r="E31" s="24">
        <v>21216</v>
      </c>
      <c r="F31" s="24">
        <v>34833.333333333299</v>
      </c>
      <c r="G31" s="25">
        <f>E31/F31</f>
        <v>0.60907177033492887</v>
      </c>
    </row>
    <row r="32" spans="2:7">
      <c r="B32" s="155" t="s">
        <v>169</v>
      </c>
      <c r="C32" s="156"/>
      <c r="D32" s="156"/>
      <c r="E32" s="156"/>
      <c r="F32" s="157"/>
      <c r="G32" s="25">
        <f>SUM(G29:G31)</f>
        <v>2.6393110047846897</v>
      </c>
    </row>
    <row r="33" spans="2:7">
      <c r="B33" s="21">
        <v>2</v>
      </c>
      <c r="C33" s="22" t="s">
        <v>51</v>
      </c>
      <c r="D33" s="155" t="s">
        <v>170</v>
      </c>
      <c r="E33" s="156"/>
      <c r="F33" s="157"/>
      <c r="G33" s="25">
        <v>1.08740894901145</v>
      </c>
    </row>
    <row r="34" spans="2:7">
      <c r="B34" s="134" t="s">
        <v>171</v>
      </c>
      <c r="C34" s="135"/>
      <c r="D34" s="135"/>
      <c r="E34" s="135"/>
      <c r="F34" s="136"/>
      <c r="G34" s="29">
        <f>G32*G33</f>
        <v>2.8700104058272737</v>
      </c>
    </row>
    <row r="36" spans="2:7" ht="15.75">
      <c r="B36" s="16" t="s">
        <v>174</v>
      </c>
      <c r="C36" s="17"/>
      <c r="D36" s="17"/>
      <c r="E36" s="17"/>
      <c r="F36" s="17"/>
      <c r="G36" s="18"/>
    </row>
    <row r="37" spans="2:7" ht="28.5">
      <c r="B37" s="19" t="s">
        <v>5</v>
      </c>
      <c r="C37" s="19" t="s">
        <v>42</v>
      </c>
      <c r="D37" s="19" t="s">
        <v>43</v>
      </c>
      <c r="E37" s="19" t="s">
        <v>166</v>
      </c>
      <c r="F37" s="20" t="s">
        <v>137</v>
      </c>
      <c r="G37" s="19" t="s">
        <v>167</v>
      </c>
    </row>
    <row r="38" spans="2:7">
      <c r="B38" s="19">
        <v>1</v>
      </c>
      <c r="C38" s="19">
        <v>2</v>
      </c>
      <c r="D38" s="19">
        <v>3</v>
      </c>
      <c r="E38" s="19">
        <v>4</v>
      </c>
      <c r="F38" s="19">
        <v>5</v>
      </c>
      <c r="G38" s="19" t="s">
        <v>168</v>
      </c>
    </row>
    <row r="39" spans="2:7" ht="15.75">
      <c r="B39" s="21">
        <v>1</v>
      </c>
      <c r="C39" s="22" t="s">
        <v>46</v>
      </c>
      <c r="D39" s="28" t="s">
        <v>64</v>
      </c>
      <c r="E39" s="24">
        <v>1560</v>
      </c>
      <c r="F39" s="24">
        <v>20900</v>
      </c>
      <c r="G39" s="25">
        <f>E39/F39</f>
        <v>7.4641148325358855E-2</v>
      </c>
    </row>
    <row r="40" spans="2:7" ht="15.75">
      <c r="B40" s="26"/>
      <c r="C40" s="25"/>
      <c r="D40" s="28" t="s">
        <v>65</v>
      </c>
      <c r="E40" s="24">
        <v>1560</v>
      </c>
      <c r="F40" s="24">
        <v>20900</v>
      </c>
      <c r="G40" s="25">
        <f>E40/F40</f>
        <v>7.4641148325358855E-2</v>
      </c>
    </row>
    <row r="41" spans="2:7" ht="15.75">
      <c r="B41" s="26"/>
      <c r="C41" s="25"/>
      <c r="D41" s="28" t="s">
        <v>66</v>
      </c>
      <c r="E41" s="24">
        <v>1560</v>
      </c>
      <c r="F41" s="24">
        <v>10450</v>
      </c>
      <c r="G41" s="25">
        <f t="shared" ref="G41:G45" si="0">E41/F41</f>
        <v>0.14928229665071771</v>
      </c>
    </row>
    <row r="42" spans="2:7" ht="15.75">
      <c r="B42" s="26"/>
      <c r="C42" s="25"/>
      <c r="D42" s="28" t="s">
        <v>67</v>
      </c>
      <c r="E42" s="24">
        <v>1560</v>
      </c>
      <c r="F42" s="24">
        <v>1742</v>
      </c>
      <c r="G42" s="25">
        <f t="shared" si="0"/>
        <v>0.89552238805970152</v>
      </c>
    </row>
    <row r="43" spans="2:7" ht="15.75">
      <c r="B43" s="26"/>
      <c r="C43" s="25"/>
      <c r="D43" s="28" t="s">
        <v>68</v>
      </c>
      <c r="E43" s="24">
        <v>1560</v>
      </c>
      <c r="F43" s="24">
        <v>10450</v>
      </c>
      <c r="G43" s="25">
        <f t="shared" si="0"/>
        <v>0.14928229665071771</v>
      </c>
    </row>
    <row r="44" spans="2:7" ht="15.75">
      <c r="B44" s="26"/>
      <c r="C44" s="25"/>
      <c r="D44" s="28" t="s">
        <v>69</v>
      </c>
      <c r="E44" s="24">
        <v>1560</v>
      </c>
      <c r="F44" s="24">
        <v>20900</v>
      </c>
      <c r="G44" s="25">
        <f t="shared" si="0"/>
        <v>7.4641148325358855E-2</v>
      </c>
    </row>
    <row r="45" spans="2:7" ht="15.75">
      <c r="B45" s="26"/>
      <c r="C45" s="25"/>
      <c r="D45" s="28" t="s">
        <v>70</v>
      </c>
      <c r="E45" s="24">
        <v>1560</v>
      </c>
      <c r="F45" s="24">
        <v>20900</v>
      </c>
      <c r="G45" s="25">
        <f t="shared" si="0"/>
        <v>7.4641148325358855E-2</v>
      </c>
    </row>
    <row r="46" spans="2:7" ht="15.75">
      <c r="B46" s="26"/>
      <c r="C46" s="25"/>
      <c r="D46" s="28" t="s">
        <v>60</v>
      </c>
      <c r="E46" s="24">
        <v>1560</v>
      </c>
      <c r="F46" s="24">
        <v>34833.333333333299</v>
      </c>
      <c r="G46" s="25">
        <f>E46/F46</f>
        <v>4.4784688995215358E-2</v>
      </c>
    </row>
    <row r="47" spans="2:7" ht="15.75">
      <c r="B47" s="26"/>
      <c r="C47" s="25"/>
      <c r="D47" s="28" t="s">
        <v>227</v>
      </c>
      <c r="E47" s="24">
        <v>1560</v>
      </c>
      <c r="F47" s="24">
        <v>581</v>
      </c>
      <c r="G47" s="25">
        <f>E47/F47</f>
        <v>2.6850258175559381</v>
      </c>
    </row>
    <row r="48" spans="2:7" ht="15.75" customHeight="1">
      <c r="B48" s="155" t="s">
        <v>169</v>
      </c>
      <c r="C48" s="156"/>
      <c r="D48" s="156"/>
      <c r="E48" s="156"/>
      <c r="F48" s="157"/>
      <c r="G48" s="25">
        <f>SUM(G39:G47)</f>
        <v>4.2224620812137257</v>
      </c>
    </row>
    <row r="49" spans="2:7">
      <c r="B49" s="21">
        <v>2</v>
      </c>
      <c r="C49" s="22" t="s">
        <v>51</v>
      </c>
      <c r="D49" s="155" t="s">
        <v>170</v>
      </c>
      <c r="E49" s="156"/>
      <c r="F49" s="157"/>
      <c r="G49" s="25">
        <v>1.08740894901145</v>
      </c>
    </row>
    <row r="50" spans="2:7">
      <c r="B50" s="134" t="s">
        <v>171</v>
      </c>
      <c r="C50" s="135"/>
      <c r="D50" s="135"/>
      <c r="E50" s="135"/>
      <c r="F50" s="136"/>
      <c r="G50" s="29">
        <f>G48*G49</f>
        <v>4.5915430539733171</v>
      </c>
    </row>
    <row r="52" spans="2:7" ht="15.75">
      <c r="B52" s="16" t="s">
        <v>175</v>
      </c>
      <c r="C52" s="17"/>
      <c r="D52" s="17"/>
      <c r="E52" s="17"/>
      <c r="F52" s="17"/>
      <c r="G52" s="18"/>
    </row>
    <row r="53" spans="2:7" ht="28.5">
      <c r="B53" s="19" t="s">
        <v>5</v>
      </c>
      <c r="C53" s="19" t="s">
        <v>42</v>
      </c>
      <c r="D53" s="19" t="s">
        <v>43</v>
      </c>
      <c r="E53" s="19" t="s">
        <v>166</v>
      </c>
      <c r="F53" s="20" t="s">
        <v>137</v>
      </c>
      <c r="G53" s="19" t="s">
        <v>167</v>
      </c>
    </row>
    <row r="54" spans="2:7">
      <c r="B54" s="19">
        <v>1</v>
      </c>
      <c r="C54" s="19">
        <v>2</v>
      </c>
      <c r="D54" s="19">
        <v>3</v>
      </c>
      <c r="E54" s="19">
        <v>4</v>
      </c>
      <c r="F54" s="19">
        <v>5</v>
      </c>
      <c r="G54" s="19" t="s">
        <v>168</v>
      </c>
    </row>
    <row r="55" spans="2:7" ht="15.75">
      <c r="B55" s="21">
        <v>1</v>
      </c>
      <c r="C55" s="22" t="s">
        <v>46</v>
      </c>
      <c r="D55" s="28" t="s">
        <v>149</v>
      </c>
      <c r="E55" s="24">
        <v>5616</v>
      </c>
      <c r="F55" s="24">
        <v>5225</v>
      </c>
      <c r="G55" s="25">
        <f>E55/F55</f>
        <v>1.0748325358851674</v>
      </c>
    </row>
    <row r="56" spans="2:7" ht="15.75">
      <c r="B56" s="26"/>
      <c r="C56" s="25"/>
      <c r="D56" s="28" t="s">
        <v>150</v>
      </c>
      <c r="E56" s="24">
        <v>11856</v>
      </c>
      <c r="F56" s="24">
        <v>2322</v>
      </c>
      <c r="G56" s="25">
        <f>E56/F56</f>
        <v>5.1059431524547803</v>
      </c>
    </row>
    <row r="57" spans="2:7" ht="15.75">
      <c r="B57" s="26"/>
      <c r="C57" s="25"/>
      <c r="D57" s="28" t="s">
        <v>151</v>
      </c>
      <c r="E57" s="24">
        <v>2496</v>
      </c>
      <c r="F57" s="24">
        <v>1161</v>
      </c>
      <c r="G57" s="25">
        <f>E57/F57</f>
        <v>2.1498708010335918</v>
      </c>
    </row>
    <row r="58" spans="2:7" ht="15.75">
      <c r="B58" s="26"/>
      <c r="C58" s="25"/>
      <c r="D58" s="28" t="s">
        <v>152</v>
      </c>
      <c r="E58" s="24">
        <v>936</v>
      </c>
      <c r="F58" s="24">
        <v>871</v>
      </c>
      <c r="G58" s="25">
        <f>E58/F58</f>
        <v>1.0746268656716418</v>
      </c>
    </row>
    <row r="59" spans="2:7">
      <c r="B59" s="155" t="s">
        <v>169</v>
      </c>
      <c r="C59" s="156"/>
      <c r="D59" s="156"/>
      <c r="E59" s="156"/>
      <c r="F59" s="157"/>
      <c r="G59" s="25">
        <f>SUM(G55:G58)</f>
        <v>9.4052733550451801</v>
      </c>
    </row>
    <row r="60" spans="2:7">
      <c r="B60" s="21">
        <v>2</v>
      </c>
      <c r="C60" s="22" t="s">
        <v>51</v>
      </c>
      <c r="D60" s="155" t="s">
        <v>170</v>
      </c>
      <c r="E60" s="156"/>
      <c r="F60" s="157"/>
      <c r="G60" s="25">
        <v>1.08740894901145</v>
      </c>
    </row>
    <row r="61" spans="2:7">
      <c r="B61" s="134" t="s">
        <v>171</v>
      </c>
      <c r="C61" s="135"/>
      <c r="D61" s="135"/>
      <c r="E61" s="135"/>
      <c r="F61" s="136"/>
      <c r="G61" s="29">
        <f>G59*G60</f>
        <v>10.227378414175075</v>
      </c>
    </row>
    <row r="63" spans="2:7" ht="15.75">
      <c r="B63" s="16" t="s">
        <v>176</v>
      </c>
      <c r="C63" s="17"/>
      <c r="D63" s="17"/>
      <c r="E63" s="17"/>
      <c r="F63" s="17"/>
      <c r="G63" s="18"/>
    </row>
    <row r="64" spans="2:7" ht="28.5">
      <c r="B64" s="19" t="s">
        <v>5</v>
      </c>
      <c r="C64" s="19" t="s">
        <v>42</v>
      </c>
      <c r="D64" s="19" t="s">
        <v>43</v>
      </c>
      <c r="E64" s="19" t="s">
        <v>166</v>
      </c>
      <c r="F64" s="20" t="s">
        <v>137</v>
      </c>
      <c r="G64" s="19" t="s">
        <v>167</v>
      </c>
    </row>
    <row r="65" spans="2:7">
      <c r="B65" s="19">
        <v>1</v>
      </c>
      <c r="C65" s="19">
        <v>2</v>
      </c>
      <c r="D65" s="19">
        <v>3</v>
      </c>
      <c r="E65" s="19">
        <v>4</v>
      </c>
      <c r="F65" s="19">
        <v>5</v>
      </c>
      <c r="G65" s="19" t="s">
        <v>168</v>
      </c>
    </row>
    <row r="66" spans="2:7" ht="15.75">
      <c r="B66" s="21">
        <v>1</v>
      </c>
      <c r="C66" s="22" t="s">
        <v>46</v>
      </c>
      <c r="D66" s="28" t="s">
        <v>64</v>
      </c>
      <c r="E66" s="31">
        <v>21216</v>
      </c>
      <c r="F66" s="24">
        <v>34833</v>
      </c>
      <c r="G66" s="25">
        <f>E66/F66</f>
        <v>0.60907759882869694</v>
      </c>
    </row>
    <row r="67" spans="2:7" ht="15.75">
      <c r="B67" s="32"/>
      <c r="C67" s="33"/>
      <c r="D67" s="28" t="s">
        <v>79</v>
      </c>
      <c r="E67" s="31">
        <v>21216</v>
      </c>
      <c r="F67" s="24">
        <v>34833</v>
      </c>
      <c r="G67" s="25">
        <f t="shared" ref="G67:G72" si="1">E67/F67</f>
        <v>0.60907759882869694</v>
      </c>
    </row>
    <row r="68" spans="2:7" ht="15.75">
      <c r="B68" s="26"/>
      <c r="C68" s="25"/>
      <c r="D68" s="28" t="s">
        <v>65</v>
      </c>
      <c r="E68" s="31">
        <v>21216</v>
      </c>
      <c r="F68" s="24">
        <v>34833</v>
      </c>
      <c r="G68" s="25">
        <f t="shared" si="1"/>
        <v>0.60907759882869694</v>
      </c>
    </row>
    <row r="69" spans="2:7" ht="15.75">
      <c r="B69" s="26"/>
      <c r="C69" s="25"/>
      <c r="D69" s="28" t="s">
        <v>81</v>
      </c>
      <c r="E69" s="31">
        <v>21216</v>
      </c>
      <c r="F69" s="24">
        <v>4180</v>
      </c>
      <c r="G69" s="25">
        <f t="shared" si="1"/>
        <v>5.0755980861244021</v>
      </c>
    </row>
    <row r="70" spans="2:7" ht="15.75">
      <c r="B70" s="26"/>
      <c r="C70" s="25"/>
      <c r="D70" s="28" t="s">
        <v>69</v>
      </c>
      <c r="E70" s="31">
        <v>21216</v>
      </c>
      <c r="F70" s="24">
        <v>34833</v>
      </c>
      <c r="G70" s="25">
        <f t="shared" si="1"/>
        <v>0.60907759882869694</v>
      </c>
    </row>
    <row r="71" spans="2:7" ht="15.75">
      <c r="B71" s="26"/>
      <c r="C71" s="25"/>
      <c r="D71" s="28" t="s">
        <v>82</v>
      </c>
      <c r="E71" s="31">
        <v>21216</v>
      </c>
      <c r="F71" s="24">
        <v>34833</v>
      </c>
      <c r="G71" s="25">
        <f t="shared" si="1"/>
        <v>0.60907759882869694</v>
      </c>
    </row>
    <row r="72" spans="2:7" ht="15.75">
      <c r="B72" s="26"/>
      <c r="C72" s="25"/>
      <c r="D72" s="28" t="s">
        <v>70</v>
      </c>
      <c r="E72" s="31">
        <v>21216</v>
      </c>
      <c r="F72" s="24">
        <v>34833</v>
      </c>
      <c r="G72" s="25">
        <f t="shared" si="1"/>
        <v>0.60907759882869694</v>
      </c>
    </row>
    <row r="73" spans="2:7">
      <c r="B73" s="155" t="s">
        <v>169</v>
      </c>
      <c r="C73" s="156"/>
      <c r="D73" s="156"/>
      <c r="E73" s="156"/>
      <c r="F73" s="157"/>
      <c r="G73" s="25">
        <f>SUM(G66:G72)</f>
        <v>8.7300636790965847</v>
      </c>
    </row>
    <row r="74" spans="2:7">
      <c r="B74" s="21">
        <v>2</v>
      </c>
      <c r="C74" s="22" t="s">
        <v>51</v>
      </c>
      <c r="D74" s="155" t="s">
        <v>170</v>
      </c>
      <c r="E74" s="156"/>
      <c r="F74" s="157"/>
      <c r="G74" s="25">
        <v>1.08740894901145</v>
      </c>
    </row>
    <row r="75" spans="2:7">
      <c r="B75" s="134" t="s">
        <v>171</v>
      </c>
      <c r="C75" s="135"/>
      <c r="D75" s="135"/>
      <c r="E75" s="135"/>
      <c r="F75" s="136"/>
      <c r="G75" s="29">
        <f>G73*G74</f>
        <v>9.4931493700894496</v>
      </c>
    </row>
    <row r="77" spans="2:7" ht="15.75">
      <c r="B77" s="16" t="s">
        <v>177</v>
      </c>
      <c r="C77" s="17"/>
      <c r="D77" s="17"/>
      <c r="E77" s="17"/>
      <c r="F77" s="17"/>
      <c r="G77" s="18"/>
    </row>
    <row r="78" spans="2:7" ht="28.5">
      <c r="B78" s="19" t="s">
        <v>5</v>
      </c>
      <c r="C78" s="19" t="s">
        <v>42</v>
      </c>
      <c r="D78" s="19" t="s">
        <v>43</v>
      </c>
      <c r="E78" s="19" t="s">
        <v>166</v>
      </c>
      <c r="F78" s="20" t="s">
        <v>137</v>
      </c>
      <c r="G78" s="19" t="s">
        <v>167</v>
      </c>
    </row>
    <row r="79" spans="2:7">
      <c r="B79" s="19">
        <v>1</v>
      </c>
      <c r="C79" s="19">
        <v>2</v>
      </c>
      <c r="D79" s="19">
        <v>3</v>
      </c>
      <c r="E79" s="19">
        <v>4</v>
      </c>
      <c r="F79" s="19">
        <v>5</v>
      </c>
      <c r="G79" s="19" t="s">
        <v>168</v>
      </c>
    </row>
    <row r="80" spans="2:7" ht="15.75">
      <c r="B80" s="21">
        <v>1</v>
      </c>
      <c r="C80" s="22" t="s">
        <v>46</v>
      </c>
      <c r="D80" s="34" t="s">
        <v>84</v>
      </c>
      <c r="E80" s="31">
        <v>312</v>
      </c>
      <c r="F80" s="24">
        <v>1161</v>
      </c>
      <c r="G80" s="25">
        <f>E80/F80</f>
        <v>0.26873385012919898</v>
      </c>
    </row>
    <row r="81" spans="2:7" ht="15.75">
      <c r="B81" s="32"/>
      <c r="C81" s="33"/>
      <c r="D81" s="34" t="s">
        <v>85</v>
      </c>
      <c r="E81" s="31">
        <v>312</v>
      </c>
      <c r="F81" s="24">
        <v>348</v>
      </c>
      <c r="G81" s="25">
        <f t="shared" ref="G81:G90" si="2">E81/F81</f>
        <v>0.89655172413793105</v>
      </c>
    </row>
    <row r="82" spans="2:7" ht="15.75">
      <c r="B82" s="32"/>
      <c r="C82" s="33"/>
      <c r="D82" s="34" t="s">
        <v>86</v>
      </c>
      <c r="E82" s="31">
        <v>624</v>
      </c>
      <c r="F82" s="24">
        <v>2322</v>
      </c>
      <c r="G82" s="25">
        <f t="shared" si="2"/>
        <v>0.26873385012919898</v>
      </c>
    </row>
    <row r="83" spans="2:7" ht="15.75">
      <c r="B83" s="32"/>
      <c r="C83" s="33"/>
      <c r="D83" s="34" t="s">
        <v>87</v>
      </c>
      <c r="E83" s="31">
        <v>312</v>
      </c>
      <c r="F83" s="24">
        <v>5225</v>
      </c>
      <c r="G83" s="25">
        <f t="shared" si="2"/>
        <v>5.9712918660287079E-2</v>
      </c>
    </row>
    <row r="84" spans="2:7" ht="15.75">
      <c r="B84" s="32"/>
      <c r="C84" s="33"/>
      <c r="D84" s="34" t="s">
        <v>88</v>
      </c>
      <c r="E84" s="31">
        <v>624</v>
      </c>
      <c r="F84" s="24">
        <v>3483</v>
      </c>
      <c r="G84" s="25">
        <f t="shared" si="2"/>
        <v>0.17915590008613264</v>
      </c>
    </row>
    <row r="85" spans="2:7" ht="60">
      <c r="B85" s="32"/>
      <c r="C85" s="33"/>
      <c r="D85" s="35" t="s">
        <v>89</v>
      </c>
      <c r="E85" s="31">
        <v>624</v>
      </c>
      <c r="F85" s="24">
        <v>871</v>
      </c>
      <c r="G85" s="25">
        <f t="shared" si="2"/>
        <v>0.71641791044776115</v>
      </c>
    </row>
    <row r="86" spans="2:7" ht="15.75">
      <c r="B86" s="26"/>
      <c r="C86" s="25"/>
      <c r="D86" s="34" t="s">
        <v>90</v>
      </c>
      <c r="E86" s="31">
        <v>624</v>
      </c>
      <c r="F86" s="24">
        <v>1742</v>
      </c>
      <c r="G86" s="25">
        <f t="shared" si="2"/>
        <v>0.35820895522388058</v>
      </c>
    </row>
    <row r="87" spans="2:7" ht="105">
      <c r="B87" s="26"/>
      <c r="C87" s="25"/>
      <c r="D87" s="36" t="s">
        <v>91</v>
      </c>
      <c r="E87" s="31">
        <v>624</v>
      </c>
      <c r="F87" s="24">
        <v>581</v>
      </c>
      <c r="G87" s="25">
        <f t="shared" si="2"/>
        <v>1.0740103270223753</v>
      </c>
    </row>
    <row r="88" spans="2:7" ht="45">
      <c r="B88" s="26"/>
      <c r="C88" s="25"/>
      <c r="D88" s="35" t="s">
        <v>92</v>
      </c>
      <c r="E88" s="31">
        <v>624</v>
      </c>
      <c r="F88" s="24">
        <v>1742</v>
      </c>
      <c r="G88" s="25">
        <f t="shared" si="2"/>
        <v>0.35820895522388058</v>
      </c>
    </row>
    <row r="89" spans="2:7" ht="15.75">
      <c r="B89" s="26"/>
      <c r="C89" s="25"/>
      <c r="D89" s="37" t="s">
        <v>93</v>
      </c>
      <c r="E89" s="31">
        <v>624</v>
      </c>
      <c r="F89" s="24">
        <v>5225</v>
      </c>
      <c r="G89" s="25">
        <f t="shared" si="2"/>
        <v>0.11942583732057416</v>
      </c>
    </row>
    <row r="90" spans="2:7" ht="15.75">
      <c r="B90" s="26"/>
      <c r="C90" s="25"/>
      <c r="D90" s="35" t="s">
        <v>94</v>
      </c>
      <c r="E90" s="31">
        <v>624</v>
      </c>
      <c r="F90" s="24">
        <v>5225</v>
      </c>
      <c r="G90" s="25">
        <f t="shared" si="2"/>
        <v>0.11942583732057416</v>
      </c>
    </row>
    <row r="91" spans="2:7">
      <c r="B91" s="155" t="s">
        <v>169</v>
      </c>
      <c r="C91" s="156"/>
      <c r="D91" s="156"/>
      <c r="E91" s="156"/>
      <c r="F91" s="157"/>
      <c r="G91" s="25">
        <f>SUM(G80:G90)</f>
        <v>4.4185860657017955</v>
      </c>
    </row>
    <row r="92" spans="2:7">
      <c r="B92" s="21">
        <v>2</v>
      </c>
      <c r="C92" s="22" t="s">
        <v>51</v>
      </c>
      <c r="D92" s="155" t="s">
        <v>170</v>
      </c>
      <c r="E92" s="156"/>
      <c r="F92" s="157"/>
      <c r="G92" s="25">
        <v>1.08740894901145</v>
      </c>
    </row>
    <row r="93" spans="2:7">
      <c r="B93" s="134" t="s">
        <v>171</v>
      </c>
      <c r="C93" s="135"/>
      <c r="D93" s="135"/>
      <c r="E93" s="135"/>
      <c r="F93" s="136"/>
      <c r="G93" s="29">
        <f>G91*G92</f>
        <v>4.8048100298214269</v>
      </c>
    </row>
  </sheetData>
  <mergeCells count="23">
    <mergeCell ref="B91:F91"/>
    <mergeCell ref="D92:F92"/>
    <mergeCell ref="B93:F93"/>
    <mergeCell ref="D60:F60"/>
    <mergeCell ref="B61:F61"/>
    <mergeCell ref="B73:F73"/>
    <mergeCell ref="D74:F74"/>
    <mergeCell ref="B75:F75"/>
    <mergeCell ref="B34:F34"/>
    <mergeCell ref="B48:F48"/>
    <mergeCell ref="D49:F49"/>
    <mergeCell ref="B50:F50"/>
    <mergeCell ref="B59:F59"/>
    <mergeCell ref="B22:F22"/>
    <mergeCell ref="D23:F23"/>
    <mergeCell ref="B24:F24"/>
    <mergeCell ref="B32:F32"/>
    <mergeCell ref="D33:F33"/>
    <mergeCell ref="B1:G1"/>
    <mergeCell ref="B10:F10"/>
    <mergeCell ref="D11:F11"/>
    <mergeCell ref="B12:F12"/>
    <mergeCell ref="B13:F13"/>
  </mergeCells>
  <pageMargins left="0.7" right="0.7" top="0.75" bottom="0.75" header="0.3" footer="0.3"/>
  <pageSetup paperSize="9" scale="62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H15" sqref="H15"/>
    </sheetView>
  </sheetViews>
  <sheetFormatPr defaultColWidth="9" defaultRowHeight="15"/>
  <cols>
    <col min="2" max="2" width="16" customWidth="1"/>
    <col min="3" max="3" width="29" customWidth="1"/>
    <col min="4" max="4" width="25.28515625" customWidth="1"/>
    <col min="5" max="5" width="22" customWidth="1"/>
    <col min="6" max="6" width="20.140625" customWidth="1"/>
    <col min="7" max="7" width="16.140625" customWidth="1"/>
  </cols>
  <sheetData>
    <row r="1" spans="2:9" ht="15.75">
      <c r="B1" s="2" t="s">
        <v>178</v>
      </c>
      <c r="C1" s="2"/>
      <c r="D1" s="2"/>
      <c r="E1" s="2"/>
      <c r="F1" s="2"/>
      <c r="G1" s="2"/>
    </row>
    <row r="2" spans="2:9" ht="15.75">
      <c r="B2" s="2"/>
      <c r="C2" s="2"/>
      <c r="D2" s="2"/>
      <c r="E2" s="2"/>
      <c r="F2" s="2"/>
      <c r="G2" s="2"/>
    </row>
    <row r="3" spans="2:9" ht="15" customHeight="1">
      <c r="B3" s="3" t="s">
        <v>5</v>
      </c>
      <c r="C3" s="3" t="s">
        <v>179</v>
      </c>
      <c r="D3" s="3" t="s">
        <v>180</v>
      </c>
      <c r="E3" s="3" t="s">
        <v>171</v>
      </c>
      <c r="F3" s="3" t="s">
        <v>181</v>
      </c>
      <c r="G3" s="3" t="s">
        <v>182</v>
      </c>
    </row>
    <row r="4" spans="2:9" ht="15" customHeight="1">
      <c r="B4" s="3">
        <v>1</v>
      </c>
      <c r="C4" s="3">
        <v>2</v>
      </c>
      <c r="D4" s="3">
        <v>3</v>
      </c>
      <c r="E4" s="3">
        <v>4</v>
      </c>
      <c r="F4" s="3" t="s">
        <v>183</v>
      </c>
      <c r="G4" s="3">
        <v>6</v>
      </c>
      <c r="I4" s="13" t="s">
        <v>184</v>
      </c>
    </row>
    <row r="5" spans="2:9" ht="15" customHeight="1">
      <c r="B5" s="5">
        <v>1</v>
      </c>
      <c r="C5" s="10" t="s">
        <v>29</v>
      </c>
      <c r="D5" s="7">
        <v>1</v>
      </c>
      <c r="E5" s="7">
        <v>2</v>
      </c>
      <c r="F5" s="7">
        <f>E5-D5</f>
        <v>1</v>
      </c>
      <c r="G5" s="7" t="s">
        <v>185</v>
      </c>
      <c r="I5" s="14" t="s">
        <v>186</v>
      </c>
    </row>
    <row r="6" spans="2:9" ht="15" customHeight="1">
      <c r="B6" s="5">
        <v>2</v>
      </c>
      <c r="C6" s="10" t="s">
        <v>31</v>
      </c>
      <c r="D6" s="7">
        <v>3</v>
      </c>
      <c r="E6" s="7">
        <v>4</v>
      </c>
      <c r="F6" s="7">
        <f t="shared" ref="F6:F13" si="0">E6-D6</f>
        <v>1</v>
      </c>
      <c r="G6" s="7" t="s">
        <v>185</v>
      </c>
      <c r="I6" s="14" t="s">
        <v>185</v>
      </c>
    </row>
    <row r="7" spans="2:9" ht="15" customHeight="1">
      <c r="B7" s="5">
        <v>3</v>
      </c>
      <c r="C7" s="10" t="s">
        <v>32</v>
      </c>
      <c r="D7" s="7">
        <v>1</v>
      </c>
      <c r="E7" s="7">
        <v>3</v>
      </c>
      <c r="F7" s="7">
        <f t="shared" si="0"/>
        <v>2</v>
      </c>
      <c r="G7" s="7" t="s">
        <v>185</v>
      </c>
      <c r="I7" s="15" t="s">
        <v>187</v>
      </c>
    </row>
    <row r="8" spans="2:9" ht="15" customHeight="1">
      <c r="B8" s="5">
        <v>4</v>
      </c>
      <c r="C8" s="11" t="s">
        <v>33</v>
      </c>
      <c r="D8" s="7">
        <v>2</v>
      </c>
      <c r="E8" s="7">
        <v>4</v>
      </c>
      <c r="F8" s="7">
        <f t="shared" si="0"/>
        <v>2</v>
      </c>
      <c r="G8" s="7" t="s">
        <v>185</v>
      </c>
    </row>
    <row r="9" spans="2:9" ht="15" customHeight="1">
      <c r="B9" s="5">
        <v>5</v>
      </c>
      <c r="C9" s="10" t="s">
        <v>34</v>
      </c>
      <c r="D9" s="7">
        <v>9</v>
      </c>
      <c r="E9" s="7">
        <v>10</v>
      </c>
      <c r="F9" s="7">
        <f t="shared" si="0"/>
        <v>1</v>
      </c>
      <c r="G9" s="7" t="s">
        <v>185</v>
      </c>
    </row>
    <row r="10" spans="2:9" ht="15" customHeight="1">
      <c r="B10" s="5">
        <v>6</v>
      </c>
      <c r="C10" s="10" t="s">
        <v>35</v>
      </c>
      <c r="D10" s="7">
        <v>8</v>
      </c>
      <c r="E10" s="7">
        <v>9</v>
      </c>
      <c r="F10" s="7">
        <f t="shared" si="0"/>
        <v>1</v>
      </c>
      <c r="G10" s="7" t="s">
        <v>185</v>
      </c>
    </row>
    <row r="11" spans="2:9" ht="15" customHeight="1">
      <c r="B11" s="5">
        <v>9</v>
      </c>
      <c r="C11" s="10" t="s">
        <v>36</v>
      </c>
      <c r="D11" s="7">
        <v>4</v>
      </c>
      <c r="E11" s="7">
        <v>5</v>
      </c>
      <c r="F11" s="7">
        <f t="shared" si="0"/>
        <v>1</v>
      </c>
      <c r="G11" s="7" t="s">
        <v>185</v>
      </c>
    </row>
    <row r="12" spans="2:9" ht="15" customHeight="1">
      <c r="B12" s="5"/>
      <c r="C12" s="7"/>
      <c r="D12" s="7"/>
      <c r="E12" s="7"/>
      <c r="F12" s="7"/>
      <c r="G12" s="7"/>
    </row>
    <row r="13" spans="2:9" ht="15" customHeight="1">
      <c r="B13" s="12" t="s">
        <v>7</v>
      </c>
      <c r="C13" s="12"/>
      <c r="D13" s="7">
        <f>SUM(D5:D11)</f>
        <v>28</v>
      </c>
      <c r="E13" s="7">
        <f>SUM(E5:E11)</f>
        <v>37</v>
      </c>
      <c r="F13" s="7">
        <f t="shared" si="0"/>
        <v>9</v>
      </c>
      <c r="G13" s="7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workbookViewId="0">
      <selection activeCell="I12" sqref="I12"/>
    </sheetView>
  </sheetViews>
  <sheetFormatPr defaultColWidth="9.140625" defaultRowHeight="15"/>
  <cols>
    <col min="1" max="1" width="3" style="1" customWidth="1"/>
    <col min="2" max="2" width="9.140625" style="1"/>
    <col min="3" max="3" width="30.7109375" style="1" customWidth="1"/>
    <col min="4" max="4" width="20.85546875" style="1" customWidth="1"/>
    <col min="5" max="5" width="22.5703125" style="1" customWidth="1"/>
    <col min="6" max="6" width="19" style="1" customWidth="1"/>
    <col min="7" max="7" width="22" style="1" customWidth="1"/>
    <col min="8" max="8" width="24.5703125" style="1" customWidth="1"/>
    <col min="9" max="9" width="25.28515625" style="1" customWidth="1"/>
    <col min="10" max="12" width="9.140625" style="1"/>
    <col min="13" max="13" width="14.28515625" style="1" customWidth="1"/>
    <col min="14" max="16384" width="9.140625" style="1"/>
  </cols>
  <sheetData>
    <row r="1" spans="2:9" ht="15.75">
      <c r="B1" s="130" t="s">
        <v>188</v>
      </c>
      <c r="C1" s="130"/>
      <c r="D1" s="130"/>
      <c r="E1" s="130"/>
      <c r="F1" s="130"/>
      <c r="G1" s="130"/>
      <c r="H1" s="130"/>
      <c r="I1" s="130"/>
    </row>
    <row r="2" spans="2:9" ht="15.75">
      <c r="B2" s="2"/>
      <c r="C2" s="2"/>
      <c r="D2" s="2"/>
      <c r="E2" s="2"/>
      <c r="F2" s="2"/>
      <c r="G2" s="2"/>
      <c r="H2" s="2"/>
      <c r="I2" s="2"/>
    </row>
    <row r="3" spans="2:9">
      <c r="B3" s="3" t="s">
        <v>5</v>
      </c>
      <c r="C3" s="3" t="s">
        <v>179</v>
      </c>
      <c r="D3" s="3" t="s">
        <v>180</v>
      </c>
      <c r="E3" s="3" t="s">
        <v>171</v>
      </c>
      <c r="F3" s="3" t="s">
        <v>189</v>
      </c>
      <c r="G3" s="3" t="s">
        <v>190</v>
      </c>
      <c r="H3" s="3" t="s">
        <v>191</v>
      </c>
      <c r="I3" s="3" t="s">
        <v>192</v>
      </c>
    </row>
    <row r="4" spans="2:9">
      <c r="B4" s="4">
        <v>1</v>
      </c>
      <c r="C4" s="4">
        <v>2</v>
      </c>
      <c r="D4" s="4">
        <v>3</v>
      </c>
      <c r="E4" s="4">
        <v>4</v>
      </c>
      <c r="F4" s="4" t="s">
        <v>193</v>
      </c>
      <c r="G4" s="4">
        <v>6</v>
      </c>
      <c r="H4" s="4" t="s">
        <v>194</v>
      </c>
      <c r="I4" s="4">
        <v>8</v>
      </c>
    </row>
    <row r="5" spans="2:9">
      <c r="B5" s="5">
        <v>1</v>
      </c>
      <c r="C5" s="6" t="s">
        <v>29</v>
      </c>
      <c r="D5" s="7">
        <v>1</v>
      </c>
      <c r="E5" s="7">
        <v>2</v>
      </c>
      <c r="F5" s="7">
        <f>D5/E5</f>
        <v>0.5</v>
      </c>
      <c r="G5" s="7" t="s">
        <v>195</v>
      </c>
      <c r="H5" s="7">
        <f>E5/D5</f>
        <v>2</v>
      </c>
      <c r="I5" s="7" t="s">
        <v>196</v>
      </c>
    </row>
    <row r="6" spans="2:9">
      <c r="B6" s="5">
        <v>2</v>
      </c>
      <c r="C6" s="6" t="s">
        <v>31</v>
      </c>
      <c r="D6" s="7">
        <v>3</v>
      </c>
      <c r="E6" s="7">
        <v>4</v>
      </c>
      <c r="F6" s="7">
        <f t="shared" ref="F6:F11" si="0">D6/E6</f>
        <v>0.75</v>
      </c>
      <c r="G6" s="7" t="s">
        <v>197</v>
      </c>
      <c r="H6" s="7">
        <f t="shared" ref="H6:H11" si="1">E6/D6</f>
        <v>1.3333333333333333</v>
      </c>
      <c r="I6" s="7" t="s">
        <v>196</v>
      </c>
    </row>
    <row r="7" spans="2:9">
      <c r="B7" s="5">
        <v>3</v>
      </c>
      <c r="C7" s="6" t="s">
        <v>32</v>
      </c>
      <c r="D7" s="7">
        <v>1</v>
      </c>
      <c r="E7" s="7">
        <v>3</v>
      </c>
      <c r="F7" s="7">
        <f t="shared" si="0"/>
        <v>0.33333333333333331</v>
      </c>
      <c r="G7" s="7" t="s">
        <v>195</v>
      </c>
      <c r="H7" s="7">
        <f t="shared" si="1"/>
        <v>3</v>
      </c>
      <c r="I7" s="7" t="s">
        <v>196</v>
      </c>
    </row>
    <row r="8" spans="2:9">
      <c r="B8" s="5">
        <v>4</v>
      </c>
      <c r="C8" s="8" t="s">
        <v>33</v>
      </c>
      <c r="D8" s="7">
        <v>2</v>
      </c>
      <c r="E8" s="7">
        <v>4</v>
      </c>
      <c r="F8" s="7">
        <f t="shared" si="0"/>
        <v>0.5</v>
      </c>
      <c r="G8" s="7" t="s">
        <v>198</v>
      </c>
      <c r="H8" s="7">
        <f t="shared" si="1"/>
        <v>2</v>
      </c>
      <c r="I8" s="7" t="s">
        <v>199</v>
      </c>
    </row>
    <row r="9" spans="2:9">
      <c r="B9" s="5">
        <v>5</v>
      </c>
      <c r="C9" s="6" t="s">
        <v>34</v>
      </c>
      <c r="D9" s="7">
        <v>9</v>
      </c>
      <c r="E9" s="7">
        <v>10</v>
      </c>
      <c r="F9" s="7">
        <f t="shared" si="0"/>
        <v>0.9</v>
      </c>
      <c r="G9" s="7" t="s">
        <v>197</v>
      </c>
      <c r="H9" s="7">
        <f t="shared" si="1"/>
        <v>1.1111111111111112</v>
      </c>
      <c r="I9" s="7" t="s">
        <v>196</v>
      </c>
    </row>
    <row r="10" spans="2:9">
      <c r="B10" s="5">
        <v>6</v>
      </c>
      <c r="C10" s="6" t="s">
        <v>35</v>
      </c>
      <c r="D10" s="7">
        <v>8</v>
      </c>
      <c r="E10" s="7">
        <v>9</v>
      </c>
      <c r="F10" s="7">
        <f t="shared" si="0"/>
        <v>0.88888888888888884</v>
      </c>
      <c r="G10" s="7" t="s">
        <v>197</v>
      </c>
      <c r="H10" s="7">
        <f t="shared" si="1"/>
        <v>1.125</v>
      </c>
      <c r="I10" s="7" t="s">
        <v>196</v>
      </c>
    </row>
    <row r="11" spans="2:9">
      <c r="B11" s="5">
        <v>7</v>
      </c>
      <c r="C11" s="6" t="s">
        <v>36</v>
      </c>
      <c r="D11" s="7">
        <v>4</v>
      </c>
      <c r="E11" s="7">
        <v>5</v>
      </c>
      <c r="F11" s="7">
        <f t="shared" si="0"/>
        <v>0.8</v>
      </c>
      <c r="G11" s="7" t="s">
        <v>197</v>
      </c>
      <c r="H11" s="7">
        <f t="shared" si="1"/>
        <v>1.25</v>
      </c>
      <c r="I11" s="7" t="s">
        <v>196</v>
      </c>
    </row>
    <row r="14" spans="2:9">
      <c r="G14" s="159" t="s">
        <v>200</v>
      </c>
      <c r="H14" s="160"/>
      <c r="I14" s="161"/>
    </row>
    <row r="15" spans="2:9">
      <c r="G15" s="5" t="s">
        <v>201</v>
      </c>
      <c r="H15" s="5" t="s">
        <v>202</v>
      </c>
      <c r="I15" s="5" t="s">
        <v>203</v>
      </c>
    </row>
    <row r="16" spans="2:9">
      <c r="G16" s="5" t="s">
        <v>204</v>
      </c>
      <c r="H16" s="5" t="s">
        <v>205</v>
      </c>
      <c r="I16" s="5" t="s">
        <v>206</v>
      </c>
    </row>
    <row r="17" spans="7:9">
      <c r="G17" s="5" t="s">
        <v>207</v>
      </c>
      <c r="H17" s="5" t="s">
        <v>208</v>
      </c>
      <c r="I17" s="5" t="s">
        <v>209</v>
      </c>
    </row>
    <row r="18" spans="7:9">
      <c r="G18" s="9">
        <v>1</v>
      </c>
      <c r="H18" s="5" t="s">
        <v>210</v>
      </c>
      <c r="I18" s="5" t="s">
        <v>211</v>
      </c>
    </row>
    <row r="19" spans="7:9">
      <c r="G19" s="5" t="s">
        <v>212</v>
      </c>
      <c r="H19" s="5" t="s">
        <v>213</v>
      </c>
      <c r="I19" s="5" t="s">
        <v>214</v>
      </c>
    </row>
    <row r="20" spans="7:9">
      <c r="G20" s="5" t="s">
        <v>215</v>
      </c>
      <c r="H20" s="5" t="s">
        <v>216</v>
      </c>
      <c r="I20" s="5" t="s">
        <v>217</v>
      </c>
    </row>
    <row r="21" spans="7:9">
      <c r="G21" s="159" t="s">
        <v>218</v>
      </c>
      <c r="H21" s="160"/>
      <c r="I21" s="161"/>
    </row>
    <row r="22" spans="7:9">
      <c r="G22" s="5" t="s">
        <v>219</v>
      </c>
      <c r="H22" s="5" t="s">
        <v>99</v>
      </c>
      <c r="I22" s="5" t="s">
        <v>220</v>
      </c>
    </row>
    <row r="23" spans="7:9">
      <c r="G23" s="5" t="s">
        <v>221</v>
      </c>
      <c r="H23" s="5" t="s">
        <v>100</v>
      </c>
      <c r="I23" s="5" t="s">
        <v>222</v>
      </c>
    </row>
    <row r="24" spans="7:9">
      <c r="G24" s="5" t="s">
        <v>223</v>
      </c>
      <c r="H24" s="5" t="s">
        <v>101</v>
      </c>
      <c r="I24" s="5" t="s">
        <v>224</v>
      </c>
    </row>
    <row r="25" spans="7:9">
      <c r="G25" s="5" t="s">
        <v>225</v>
      </c>
      <c r="H25" s="5" t="s">
        <v>102</v>
      </c>
      <c r="I25" s="5" t="s">
        <v>226</v>
      </c>
    </row>
    <row r="26" spans="7:9">
      <c r="G26" s="5" t="s">
        <v>201</v>
      </c>
      <c r="H26" s="5" t="s">
        <v>103</v>
      </c>
      <c r="I26" s="5" t="s">
        <v>185</v>
      </c>
    </row>
  </sheetData>
  <mergeCells count="3">
    <mergeCell ref="B1:I1"/>
    <mergeCell ref="G14:I14"/>
    <mergeCell ref="G21:I21"/>
  </mergeCells>
  <pageMargins left="0.7" right="0.7" top="0.75" bottom="0.75" header="0.3" footer="0.3"/>
  <pageSetup paperSize="9" scale="5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1. Form</vt:lpstr>
      <vt:lpstr>2. WKT</vt:lpstr>
      <vt:lpstr>3. Job Desc</vt:lpstr>
      <vt:lpstr>4. SBK</vt:lpstr>
      <vt:lpstr>5. STP</vt:lpstr>
      <vt:lpstr>6. Kebutuhan SDM</vt:lpstr>
      <vt:lpstr>7. Rekap SDM</vt:lpstr>
      <vt:lpstr>8. Tekanan dan Prestasi Kerja</vt:lpstr>
      <vt:lpstr>'1.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RSMU-Kabag-Umum</dc:creator>
  <cp:lastModifiedBy>RSMU-TU2</cp:lastModifiedBy>
  <cp:lastPrinted>2021-07-23T03:43:00Z</cp:lastPrinted>
  <dcterms:created xsi:type="dcterms:W3CDTF">2020-10-20T02:47:00Z</dcterms:created>
  <dcterms:modified xsi:type="dcterms:W3CDTF">2024-10-10T01:19:07Z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7E8BB2A9F13340678540F475BE6A2830</vt:lpwstr>
  </property>
  <property fmtid="{D5CDD505-2E9C-101B-9397-08002B2CF9AE}" pid="3" name="KSOProductBuildVer">
    <vt:lpwstr>1033-11.2.0.11341</vt:lpwstr>
  </property>
</Properties>
</file>